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SoD\@Datasets\us-deficit-debt-budget\"/>
    </mc:Choice>
  </mc:AlternateContent>
  <xr:revisionPtr revIDLastSave="0" documentId="13_ncr:1_{06DEE0A4-C94B-41E6-A5FA-24FA67DF1032}" xr6:coauthVersionLast="47" xr6:coauthVersionMax="47" xr10:uidLastSave="{00000000-0000-0000-0000-000000000000}"/>
  <bookViews>
    <workbookView xWindow="2250" yWindow="570" windowWidth="25830" windowHeight="14790" xr2:uid="{00000000-000D-0000-FFFF-FFFF00000000}"/>
  </bookViews>
  <sheets>
    <sheet name="Dashboard" sheetId="1" r:id="rId1"/>
    <sheet name="DOGE Savings Visual" sheetId="2" r:id="rId2"/>
    <sheet name="Line Item Detail" sheetId="4" r:id="rId3"/>
    <sheet name="Estimates"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AdXwpqIxWR8alnu3nQfs96tLLH47b9otn8b2lXpcgrU="/>
    </ext>
  </extLst>
</workbook>
</file>

<file path=xl/calcChain.xml><?xml version="1.0" encoding="utf-8"?>
<calcChain xmlns="http://schemas.openxmlformats.org/spreadsheetml/2006/main">
  <c r="F26" i="1" l="1"/>
  <c r="B21" i="5"/>
  <c r="B19" i="5"/>
  <c r="B9" i="5"/>
  <c r="B11" i="5" s="1"/>
  <c r="B7" i="4" s="1"/>
  <c r="B28" i="4" s="1"/>
  <c r="B7" i="5"/>
  <c r="B36" i="4"/>
  <c r="B13" i="4"/>
  <c r="F22" i="1"/>
  <c r="G17" i="1" s="1"/>
  <c r="B22" i="1"/>
  <c r="C20" i="1" s="1"/>
  <c r="C19" i="1"/>
  <c r="C18" i="1"/>
  <c r="C17" i="1"/>
  <c r="G16" i="1"/>
  <c r="G15" i="1"/>
  <c r="C15" i="1"/>
  <c r="G14" i="1"/>
  <c r="C14" i="1"/>
  <c r="C13" i="1"/>
  <c r="C12" i="1"/>
  <c r="C10" i="1"/>
  <c r="B30" i="4" l="1"/>
  <c r="F28" i="1" s="1"/>
  <c r="B29" i="4"/>
  <c r="F27" i="1" s="1"/>
  <c r="G11" i="1"/>
  <c r="G13" i="1"/>
  <c r="G12" i="1"/>
  <c r="F24" i="1"/>
  <c r="G24" i="1" s="1"/>
  <c r="G10" i="1"/>
  <c r="C16" i="1"/>
  <c r="C11" i="1"/>
</calcChain>
</file>

<file path=xl/sharedStrings.xml><?xml version="1.0" encoding="utf-8"?>
<sst xmlns="http://schemas.openxmlformats.org/spreadsheetml/2006/main" count="184" uniqueCount="143">
  <si>
    <t>Spotlight on DOGE Dashboard</t>
  </si>
  <si>
    <t>Last Update 2/24/2025</t>
  </si>
  <si>
    <t>2024 Revenues</t>
  </si>
  <si>
    <t>Expenses</t>
  </si>
  <si>
    <t>$</t>
  </si>
  <si>
    <t>%</t>
  </si>
  <si>
    <t>Revenue Category</t>
  </si>
  <si>
    <t>Expense Category</t>
  </si>
  <si>
    <t>Individual Income Taxes</t>
  </si>
  <si>
    <t>Social Security</t>
  </si>
  <si>
    <t>Payroll Taxes</t>
  </si>
  <si>
    <t>Defense</t>
  </si>
  <si>
    <t>Corporate Income Tax</t>
  </si>
  <si>
    <t>Transfers to States</t>
  </si>
  <si>
    <t>Sales and Excise Taxes</t>
  </si>
  <si>
    <t>Obligations Including Interest on Debt</t>
  </si>
  <si>
    <t>Custom Duties</t>
  </si>
  <si>
    <t>Medicare</t>
  </si>
  <si>
    <t>Estate and Gift Taxes</t>
  </si>
  <si>
    <t>Economy and Standard of Living</t>
  </si>
  <si>
    <t>Other Non-Tax Revenue</t>
  </si>
  <si>
    <t>Other</t>
  </si>
  <si>
    <t>Other Taxes</t>
  </si>
  <si>
    <t>Safety</t>
  </si>
  <si>
    <t>Sales of Government Resources</t>
  </si>
  <si>
    <t>Federal Reserve Earnings</t>
  </si>
  <si>
    <t>TOTAL Revenue for 2024</t>
  </si>
  <si>
    <t>TOTAL Expenses for 2024</t>
  </si>
  <si>
    <t>Budget Deficit</t>
  </si>
  <si>
    <t>TOTAL of Savings from DOGE Proposed Cuts</t>
  </si>
  <si>
    <t>&lt;-  This does not yet include estimations from employee termination</t>
  </si>
  <si>
    <t>Percentage Saved vs TOTAL Expenses</t>
  </si>
  <si>
    <t>Percentage Saved vs DOGE 2T Goal</t>
  </si>
  <si>
    <t>Data Notes</t>
  </si>
  <si>
    <r>
      <t xml:space="preserve">Revenue and Expense Data - Source of this data is USA Facts.   See </t>
    </r>
    <r>
      <rPr>
        <u/>
        <sz val="10"/>
        <color rgb="FF1155CC"/>
        <rFont val="Arial"/>
      </rPr>
      <t>https://usafacts.org/government-spending/  .  A copy of the data is available as well in the US Budget Data tab.</t>
    </r>
  </si>
  <si>
    <t>DOGE Savings Data - The source is currently DOGE tweets which have been downloaded into the DOGE Tweet Data tab and analyzed.   As of this writing, this page relies on a slightly earlier analysis in the Line Item Detail tab.   Some spending cuts, such as the USAID Downsizing effort by DOGE require estimation since little data has been provided by DOGE.   You will find those estimates under the Estimates tab.   We are not yet including totals from federal workforce reductions since little data on those have been provided by DOGE.   However, we are starting to attempt to estimate under the Estimates tab.</t>
  </si>
  <si>
    <t>Note that as of this writing there are multiple reports of errors and inaccuracies in savings claims made by DOGE in their Twitter feed.  This was the only source of data between 1/20/2025 and approximately 2/21/2025.   As of approximately 2/21/2025, DOGE began providing more detailed data at doge.gov/savings.   This data is still being analyzed and has been captured under the DOGE Contract Data and DOGE Tweet Data tabs.    We will update totals as more data is analyzed.</t>
  </si>
  <si>
    <r>
      <rPr>
        <sz val="10"/>
        <color rgb="FFFF0000"/>
        <rFont val="Arial"/>
      </rPr>
      <t xml:space="preserve">Also, while DOGE is rapidly trying to cut spend, the 2025 budget is in discussion by Senate and House Republicans.   There are multiple reports that the goal with the budget is to give a massive tax cut to the rich and to gut Medicaid.   </t>
    </r>
    <r>
      <rPr>
        <b/>
        <sz val="10"/>
        <color rgb="FFFF0000"/>
        <rFont val="Arial"/>
      </rPr>
      <t>If this were to happen, it would negate the work of DOGE and make the budget deficit problem far worse, likely leading to insolvency sooner for the US</t>
    </r>
    <r>
      <rPr>
        <sz val="10"/>
        <color rgb="FFFF0000"/>
        <rFont val="Arial"/>
      </rPr>
      <t>.</t>
    </r>
  </si>
  <si>
    <t>Chart Data</t>
  </si>
  <si>
    <t>Saved</t>
  </si>
  <si>
    <t>Remaining</t>
  </si>
  <si>
    <t>Visualizations are currently being done in Power BI.    Data is from the DOGE Data and US Budget Data tabs.</t>
  </si>
  <si>
    <t>Source</t>
  </si>
  <si>
    <t>DOGE Line Item Detail</t>
  </si>
  <si>
    <t>DOGE Proposed Cuts</t>
  </si>
  <si>
    <t>Amount</t>
  </si>
  <si>
    <t>Description</t>
  </si>
  <si>
    <t>Source Link</t>
  </si>
  <si>
    <t>Status</t>
  </si>
  <si>
    <t>Last Status Date</t>
  </si>
  <si>
    <t>Reasoning Provided</t>
  </si>
  <si>
    <t>Federal Employee Buyout Program</t>
  </si>
  <si>
    <t>https://www.reuters.com/world/us/us-government-workers-face-buyout-deadline-trump-presses-ahead-with-overhaul-2025-02-06/</t>
  </si>
  <si>
    <t>Blocked by Court Ruling</t>
  </si>
  <si>
    <t>See Savings Estimates tab for detail</t>
  </si>
  <si>
    <t>National Institute of Health - Reduction of Administration Overhead Rate</t>
  </si>
  <si>
    <t>https://x.com/DOGE/status/1888006119991509343</t>
  </si>
  <si>
    <t>Last year, $9B of the $35B that the National Institutes of Health (NIH) granted for research was used for administrative overhead, what is known as “indirect costs.” Today, NIH lowered the maximum indirect cost rate research institutions can charge the government to 15%, above what many major foundations allow and much lower than the 60%+ that some institutions charge the government today. This change will save more than $4B a year effective immediately.</t>
  </si>
  <si>
    <t>The net effect of this cut is still being studied.</t>
  </si>
  <si>
    <t>NIH Reduction of Indirect Cost Rate</t>
  </si>
  <si>
    <t>Dept of Education - Termination of Selected Contracts</t>
  </si>
  <si>
    <t>https://x.com/DOGE/status/1889113011282907434</t>
  </si>
  <si>
    <t>Contracts Terminated</t>
  </si>
  <si>
    <t>Also today, the Department Of Education terminated 89 contracts worth $881mm. 
One contractor was paid $1.5mm to “observe mailing and clerical operations” at a mail center.”</t>
  </si>
  <si>
    <t>Shutdown of Consumer Financial Protection Bureau (CFPB)</t>
  </si>
  <si>
    <t>https://crsreports.congress.gov/product/pdf/R/R48295/2</t>
  </si>
  <si>
    <t>New US Embassy in South Sudan</t>
  </si>
  <si>
    <t>https://x.com/DOGE/status/1882133201805889934</t>
  </si>
  <si>
    <r>
      <t xml:space="preserve">$784 MILLION in taxpayer dollars for a new U.S. embassy in South Sudan, initiated in 2023.  This is not a reasonable expenditure. 
Source: 
</t>
    </r>
    <r>
      <rPr>
        <u/>
        <sz val="10"/>
        <color rgb="FF1155CC"/>
        <rFont val="Arial"/>
      </rPr>
      <t>https://stateoig.gov/report/isp-i-23-12</t>
    </r>
  </si>
  <si>
    <t>Cross-department DEI contract cuts</t>
  </si>
  <si>
    <t>https://x.com/DOGE/status/1885420298138247458</t>
  </si>
  <si>
    <t>Through 1/29/2025, 85 DEIA related contracts totaling ~$1B have been terminated within the Dept. of Ed, GSA, OPM, EPA, DoL, Treasury, DoD, USDA, Commerce, DHS, VA, HHS, State, NSF, NRC, NLRB, PBGC, USAID, RRB, SSA, SBA, BLM, CFPB, NPS, and NOAA.</t>
  </si>
  <si>
    <t>Removed the savings for USAID since USAID line item contains full estimate of USAID downsizing.</t>
  </si>
  <si>
    <t>- 16 DEI contracts in DoL, Transportaion, Agriculture...</t>
  </si>
  <si>
    <t>https://x.com/DOGE/status/1883631632110014810</t>
  </si>
  <si>
    <t>- 420M of DEI contracts and unoccupied buildings</t>
  </si>
  <si>
    <t>https://x.com/DOGE/status/1882862487261114500</t>
  </si>
  <si>
    <t>In the first 80 hours, approx $420M of current/impending contracts have been cancelled. 2 leases have also been cancelled.  
Initial focus is mainly on DEI contracts and unoccupied buildings.</t>
  </si>
  <si>
    <t>Cross-cutting coordination effort</t>
  </si>
  <si>
    <t>https://x.com/DOGE/status/1888046273543979183</t>
  </si>
  <si>
    <t>Great coordination across 35 agencies over the last two days to terminate 199 wasteful contracts saving ~$250mm, including:
-Contract for “Asia Pacific - Sri Lanka climate change mitigation adaption and resilience coordinator services for forest service”
-Workshop for “Intercultural communication diversity dialogue circle communicating across differences”</t>
  </si>
  <si>
    <t>Canceled HHS Administrative Expenses</t>
  </si>
  <si>
    <t>https://x.com/DOGE/status/1887972340446683576</t>
  </si>
  <si>
    <t>In the past 48 hours, HHS canceled 62 contract worth $182 million. These contracts were entirely for administrative expenses – none touched any healthcare programs. This included terminating a $168,000 contract for an Anthony Fauci exhibit at the NIH Museum.</t>
  </si>
  <si>
    <t>Cost per year for making pennies</t>
  </si>
  <si>
    <t>https://x.com/DOGE/status/1881928086305870127</t>
  </si>
  <si>
    <r>
      <t xml:space="preserve">The penny costs over 3 cents to make and cost US taxpayers over $179 million in FY2023.
The Mint produced over 4.5 billion pennies in FY2023, around 40% of the 11.4 billion coins for circulation produced.
Penny (or 3 cents!) for your thoughts.
Sources:
https://jmbullion.com/investing-guide/numismatics/cost-of-producing-a-penny/
</t>
    </r>
    <r>
      <rPr>
        <u/>
        <sz val="10"/>
        <color rgb="FF1155CC"/>
        <rFont val="Arial"/>
      </rPr>
      <t>https://coinnews.net/2024/01/19/u-s-mint-produces-11-38-billion-coins-for-circulation-in-2023-lowest-since-2012/</t>
    </r>
  </si>
  <si>
    <t>Shutdown based mostly on search for "Strategic communication" and "Executive coaching"</t>
  </si>
  <si>
    <t>https://x.com/DOGE/status/1886578681805504608</t>
  </si>
  <si>
    <t>Today’s number has increased to 22 consulting contract terminations for a total savings of ~$45mm.
All in today, 36 contracts were terminated for a total savings of ~$165mm across 6 agencies, including a DHS contract for “people and culture survey and climate support services.”</t>
  </si>
  <si>
    <t>Lease terminations of underutilized buildings</t>
  </si>
  <si>
    <t>https://x.com/DOGE/status/1886273522214813785</t>
  </si>
  <si>
    <t>In the past 6 days, the number of lease terminations of underutilized buildings has increased from 3 to 22, with savings increased from $1.6M to $44.6M.
The GSA terminated three leases of mostly empty office space, with tenants relocating to nearby buildings in the GSA portfolio.  With savings of $1.6M, these are the first steps to right size the Federal real estate portfolio of more than 7,500 leases</t>
  </si>
  <si>
    <t>DoE Termination of Training Grants</t>
  </si>
  <si>
    <t>https://x.com/DOGE/status/1888034494252192048</t>
  </si>
  <si>
    <t>Today, the Department of Education terminated three DEI training grants totaling $15M. 
One of the institutions had previously hosted faculty workshops entitled “Decolonizing the Curriculum”.</t>
  </si>
  <si>
    <t>Dept of Agriculture - 18 Contracts Terminated</t>
  </si>
  <si>
    <t>https://x.com/DOGE/status/1889086583933956582</t>
  </si>
  <si>
    <t>Today, the Department of Agriculture terminated 18 contracts for a total of ~$9mm, including contracts for “Central American gender assessment consultant services”, “Brazil forest and gender consultant services”, and the “women in forest carbon initiative mentorship program.”</t>
  </si>
  <si>
    <t>- $520mm for consultant-driven ESG investments in Africa</t>
  </si>
  <si>
    <t>https://x.com/DOGE/status/1879421927733002562</t>
  </si>
  <si>
    <r>
      <t xml:space="preserve">USAID spends $40B+ of taxpayer dollars to fund foreign aid: 
- $45mm to DEI scholarships in Burma
- $520mm for consultant-driven ESG investments in Africa
- $1.2bn in awards to undisclosed recipients 
Source:
</t>
    </r>
    <r>
      <rPr>
        <u/>
        <sz val="10"/>
        <color rgb="FF1155CC"/>
        <rFont val="Arial"/>
      </rPr>
      <t>https://usaspending.gov</t>
    </r>
  </si>
  <si>
    <t>- $1.2bn in awards to undisclosed recipients</t>
  </si>
  <si>
    <r>
      <t xml:space="preserve">USAID spends $40B+ of taxpayer dollars to fund foreign aid: 
- $45mm to DEI scholarships in Burma
- $520mm for consultant-driven ESG investments in Africa
- $1.2bn in awards to undisclosed recipients 
Source:
</t>
    </r>
    <r>
      <rPr>
        <u/>
        <sz val="10"/>
        <color rgb="FF1155CC"/>
        <rFont val="Arial"/>
      </rPr>
      <t>https://usaspending.gov</t>
    </r>
  </si>
  <si>
    <t>- Cut for DEI scholarship in Burma</t>
  </si>
  <si>
    <t>https://x.com/DOGE/status/1884612616347066536</t>
  </si>
  <si>
    <t>Percentage Saved vs DOGE 2 Trillion Goal</t>
  </si>
  <si>
    <t>Federal Workforce Downsizing Estimation (Work in Progress)</t>
  </si>
  <si>
    <t>Note that federal workforce reduction is something likely driven by people like Tom Krause, the PE hatchet man.   It does not require advanced analysis or our personal data, just simply the list of names, titles, years of tenure and salaries of the gov employees.   They are apparently first cutting anyone whose title matches their internal search list (e.g. includes DEI), then they are focusing on workers in a probationary status.   After that it appears they are either terminating at random in order to meet a quota.   Best guess is that the quota target is around 10 to 15% of the overall 2M federal workforce based on how Tom Krause has handled cuts at other companies on behalf of Private Equity overlords.   Other than the overall ideological goal to eliminate DEI people and programs, the decision as to what percentage to cut and what agencies to target appears somewhat random.   There are reports that left-wing favored organizations are getting the deepest cuts which is definitely true for USAID.   However, the target criteria is not known and has not been published.</t>
  </si>
  <si>
    <t>Downsizing of USAID</t>
  </si>
  <si>
    <t>https://www.usaspending.gov/agency/agency-for-international-development?fy=2025</t>
  </si>
  <si>
    <t>Office Shutdown</t>
  </si>
  <si>
    <t>Considered DEI Spend</t>
  </si>
  <si>
    <t xml:space="preserve">Assumes full shutdown of spend, latest news stories indicate USAID will go under State Department and will continue to run on a staff of 300 (vs 10000).    Making very rough assumption that a 85% savings would be achieved of the 2024 budget.   </t>
  </si>
  <si>
    <r>
      <t xml:space="preserve">USAID spends $40B+ of taxpayer dollars to fund foreign aid: 
- $45mm to DEI scholarships in Burma
- $520mm for consultant-driven ESG investments in Africa
- $1.2bn in awards to undisclosed recipients 
Source:
</t>
    </r>
    <r>
      <rPr>
        <u/>
        <sz val="10"/>
        <color rgb="FF1155CC"/>
        <rFont val="Arial"/>
      </rPr>
      <t>https://usaspending.gov</t>
    </r>
  </si>
  <si>
    <r>
      <t xml:space="preserve">USAID spends $40B+ of taxpayer dollars to fund foreign aid: 
- $45mm to DEI scholarships in Burma
- $520mm for consultant-driven ESG investments in Africa
- $1.2bn in awards to undisclosed recipients 
Source:
</t>
    </r>
    <r>
      <rPr>
        <u/>
        <sz val="10"/>
        <color rgb="FF1155CC"/>
        <rFont val="Arial"/>
      </rPr>
      <t>https://usaspending.gov</t>
    </r>
  </si>
  <si>
    <t>Estimates</t>
  </si>
  <si>
    <t>Estimated Yearly Savings for Federal Employee Buyout Program</t>
  </si>
  <si>
    <t>Metric</t>
  </si>
  <si>
    <t>Date</t>
  </si>
  <si>
    <t>Notes</t>
  </si>
  <si>
    <t>Total Federal Workforce Compensation for 2024</t>
  </si>
  <si>
    <t>https://www.afge.org/article/afge-continues-to-debunk-misconceptions-about-federal-workers/</t>
  </si>
  <si>
    <t>Total Number of Federal Employees</t>
  </si>
  <si>
    <t>https://www.pewresearch.org/short-reads/2025/01/07/what-the-data-says-about-federal-workers/</t>
  </si>
  <si>
    <t>Average Salary + Benefits per Employee</t>
  </si>
  <si>
    <t>Calculated</t>
  </si>
  <si>
    <t>NA</t>
  </si>
  <si>
    <t>Number of Employees Accepting Buyout Plan</t>
  </si>
  <si>
    <t>Percentage of Federal Employees Taking Buyout</t>
  </si>
  <si>
    <t>Original estimate by the President was 5 to 10%.  However, only 2% of the federal workforce has accepted the buyout plan as of 2/11/2025</t>
  </si>
  <si>
    <t>Total Potential Savings per Year Starting 2025Q4</t>
  </si>
  <si>
    <t>Estimated Yearly Savings for Downsizing of USAID</t>
  </si>
  <si>
    <r>
      <rPr>
        <b/>
        <sz val="10"/>
        <rFont val="Arial"/>
      </rPr>
      <t xml:space="preserve">Disbursement Data from </t>
    </r>
    <r>
      <rPr>
        <b/>
        <u/>
        <sz val="10"/>
        <color rgb="FF1155CC"/>
        <rFont val="Arial"/>
      </rPr>
      <t>ForeignAssistance.gov</t>
    </r>
  </si>
  <si>
    <r>
      <rPr>
        <b/>
        <sz val="10"/>
        <rFont val="Arial"/>
      </rPr>
      <t xml:space="preserve">Spend Charts for USAID from </t>
    </r>
    <r>
      <rPr>
        <b/>
        <u/>
        <sz val="10"/>
        <color rgb="FF1155CC"/>
        <rFont val="Arial"/>
      </rPr>
      <t>USASpending.gov</t>
    </r>
  </si>
  <si>
    <r>
      <rPr>
        <sz val="10"/>
        <rFont val="Arial"/>
      </rPr>
      <t xml:space="preserve">The data for USAID overall spend is shown at </t>
    </r>
    <r>
      <rPr>
        <u/>
        <sz val="10"/>
        <color rgb="FF1155CC"/>
        <rFont val="Arial"/>
      </rPr>
      <t>https://www.usaspending.gov/agency/agency-for-international-development?fy=2024</t>
    </r>
    <r>
      <rPr>
        <sz val="10"/>
        <rFont val="Arial"/>
      </rPr>
      <t xml:space="preserve">  .   Additionally, there are clear and easy to understand visualizations shown at  </t>
    </r>
    <r>
      <rPr>
        <u/>
        <sz val="10"/>
        <color rgb="FF1155CC"/>
        <rFont val="Arial"/>
      </rPr>
      <t>foreignassistance.gov</t>
    </r>
    <r>
      <rPr>
        <sz val="10"/>
        <rFont val="Arial"/>
      </rPr>
      <t xml:space="preserve"> showing visually what countries receive aid and line item detail for the disbursements that are given.   The largest donations are to Ukraine and there are donations to many poor countries for emergency food assistance and medications.  It is a huge amount of money that is donated overall, 32B in 2024, so the chances of some percentage of the money falling into the wrong hands is very high.   USAID had an Inspector General for internal audit of spend but it is unclear how thorough their audit process was.   DOGE claims there was enough evidence that they were able to review through their connection to internal USAID systems that massive downsizing was immediately required.   Although if you look at the numbers at ForeignAssistance, it appears as if we are just giving large sums of money out to foreign countries, the reality is that a large amount of the assistance money goes to pay for food products produced by US farmers, so the net effect on US workers of the downsizing decision will take time to unravel.  </t>
    </r>
    <r>
      <rPr>
        <u/>
        <sz val="10"/>
        <color rgb="FF1155CC"/>
        <rFont val="Arial"/>
      </rPr>
      <t>https://www.washingtonpost.com/politics/2025/02/06/trump-usaid-money-american-farms/</t>
    </r>
    <r>
      <rPr>
        <sz val="10"/>
        <rFont val="Arial"/>
      </rPr>
      <t xml:space="preserve">  .   
An accurate estimation of the savings for downsizing is impossible to determine without knowing which USAID services and disbursements the current administration will decide to keep.   It is uncertain as well as to how many employees they will have and whether they will be completely folded within the State Department or have some parts remain separate.    See the interview with Marco Rubio for reference : </t>
    </r>
    <r>
      <rPr>
        <b/>
        <u/>
        <sz val="10"/>
        <color rgb="FF1155CC"/>
        <rFont val="Arial"/>
      </rPr>
      <t>https://x.com/DefiantLs/status/1888533363117449619</t>
    </r>
    <r>
      <rPr>
        <b/>
        <sz val="10"/>
        <rFont val="Arial"/>
      </rPr>
      <t xml:space="preserve">  .   </t>
    </r>
    <r>
      <rPr>
        <sz val="10"/>
        <rFont val="Arial"/>
      </rPr>
      <t xml:space="preserve">For now, we will use an estimation of 80% for the potential savings from downsizing vs 2024 spend and will adjust as the situation unfolds.   Note that 32B is the amount for Disburesments shown at </t>
    </r>
    <r>
      <rPr>
        <u/>
        <sz val="10"/>
        <color rgb="FF1155CC"/>
        <rFont val="Arial"/>
      </rPr>
      <t>foreignassistance.gov</t>
    </r>
    <r>
      <rPr>
        <sz val="10"/>
        <rFont val="Arial"/>
      </rPr>
      <t>, it is not clear if this includes operating costs for USAID itself.   Further research is needed.</t>
    </r>
  </si>
  <si>
    <t>USAID Spend for FY 2024 per USA Spending . gov</t>
  </si>
  <si>
    <t>https://www.usaspending.gov/agency/agency-for-international-development</t>
  </si>
  <si>
    <t>Rough estimation of overall downsizing of USAID budget</t>
  </si>
  <si>
    <t>Rough Estimaton</t>
  </si>
  <si>
    <t>Estimated USAID Yearly Budget After Downsizing</t>
  </si>
  <si>
    <t>Overview</t>
  </si>
  <si>
    <t xml:space="preserve">The spending cuts are moving so rapidly, the DOGE team has not yet provided sufficiently detailed data for accurate estimation on savings.   To address this, the following estimates have been created on key cost cuts.   Links are provided for all data sources and you can see any formulas used in the Metric column with explanation in the Notes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</si>
</sst>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gt;999999999999]0.0,,,,&quot;T&quot;;[&gt;999999999]0.0,,,&quot;B&quot;"/>
    <numFmt numFmtId="165" formatCode="0.0,,,,&quot;T&quot;"/>
    <numFmt numFmtId="166" formatCode="0.0%"/>
    <numFmt numFmtId="167" formatCode="[&gt;999999999999]0.0,,,,&quot;T&quot;;[&gt;99999999]0.00,,,&quot;B&quot;;&quot;&lt;100M&quot;"/>
  </numFmts>
  <fonts count="24" x14ac:knownFonts="1">
    <font>
      <sz val="10"/>
      <color rgb="FF000000"/>
      <name val="Arial"/>
      <scheme val="minor"/>
    </font>
    <font>
      <sz val="10"/>
      <color theme="1"/>
      <name val="Arial"/>
    </font>
    <font>
      <b/>
      <sz val="18"/>
      <color rgb="FFFFFFFF"/>
      <name val="Arial"/>
    </font>
    <font>
      <sz val="10"/>
      <name val="Arial"/>
    </font>
    <font>
      <b/>
      <sz val="14"/>
      <color rgb="FFFFFFFF"/>
      <name val="Arial"/>
    </font>
    <font>
      <b/>
      <sz val="10"/>
      <color rgb="FFFFFFFF"/>
      <name val="Arial"/>
    </font>
    <font>
      <b/>
      <sz val="10"/>
      <color theme="1"/>
      <name val="Arial"/>
    </font>
    <font>
      <b/>
      <sz val="10"/>
      <color rgb="FFFF0000"/>
      <name val="Arial"/>
    </font>
    <font>
      <sz val="10"/>
      <color theme="1"/>
      <name val="Arial"/>
      <scheme val="minor"/>
    </font>
    <font>
      <u/>
      <sz val="10"/>
      <color rgb="FF0000FF"/>
      <name val="Arial"/>
    </font>
    <font>
      <sz val="10"/>
      <color rgb="FFFF0000"/>
      <name val="Arial"/>
    </font>
    <font>
      <u/>
      <sz val="10"/>
      <color rgb="FF0000FF"/>
      <name val="Arial"/>
    </font>
    <font>
      <sz val="8"/>
      <color theme="1"/>
      <name val="Arial"/>
    </font>
    <font>
      <sz val="10"/>
      <color rgb="FF000000"/>
      <name val="Arial"/>
    </font>
    <font>
      <u/>
      <sz val="10"/>
      <color rgb="FF0000FF"/>
      <name val="Arial"/>
    </font>
    <font>
      <b/>
      <sz val="14"/>
      <color rgb="FF000000"/>
      <name val="Arial"/>
    </font>
    <font>
      <b/>
      <sz val="10"/>
      <color rgb="FF000000"/>
      <name val="Arial"/>
    </font>
    <font>
      <b/>
      <sz val="14"/>
      <color theme="1"/>
      <name val="Arial"/>
    </font>
    <font>
      <u/>
      <sz val="10"/>
      <color rgb="FF0000FF"/>
      <name val="Arial"/>
    </font>
    <font>
      <b/>
      <u/>
      <sz val="10"/>
      <color rgb="FF0000FF"/>
      <name val="Arial"/>
    </font>
    <font>
      <b/>
      <u/>
      <sz val="10"/>
      <color rgb="FF0000FF"/>
      <name val="Arial"/>
    </font>
    <font>
      <u/>
      <sz val="10"/>
      <color rgb="FF1155CC"/>
      <name val="Arial"/>
    </font>
    <font>
      <b/>
      <sz val="10"/>
      <name val="Arial"/>
    </font>
    <font>
      <b/>
      <u/>
      <sz val="10"/>
      <color rgb="FF1155CC"/>
      <name val="Arial"/>
    </font>
  </fonts>
  <fills count="7">
    <fill>
      <patternFill patternType="none"/>
    </fill>
    <fill>
      <patternFill patternType="gray125"/>
    </fill>
    <fill>
      <patternFill patternType="solid">
        <fgColor rgb="FF434343"/>
        <bgColor rgb="FF434343"/>
      </patternFill>
    </fill>
    <fill>
      <patternFill patternType="solid">
        <fgColor rgb="FF6FA8DC"/>
        <bgColor rgb="FF6FA8DC"/>
      </patternFill>
    </fill>
    <fill>
      <patternFill patternType="solid">
        <fgColor rgb="FFE06666"/>
        <bgColor rgb="FFE06666"/>
      </patternFill>
    </fill>
    <fill>
      <patternFill patternType="solid">
        <fgColor rgb="FFD9EAD3"/>
        <bgColor rgb="FFD9EAD3"/>
      </patternFill>
    </fill>
    <fill>
      <patternFill patternType="solid">
        <fgColor rgb="FFCCCCCC"/>
        <bgColor rgb="FFCCCCCC"/>
      </patternFill>
    </fill>
  </fills>
  <borders count="53">
    <border>
      <left/>
      <right/>
      <top/>
      <bottom/>
      <diagonal/>
    </border>
    <border>
      <left style="thick">
        <color rgb="FF666666"/>
      </left>
      <right/>
      <top style="thick">
        <color rgb="FF666666"/>
      </top>
      <bottom style="thick">
        <color rgb="FF666666"/>
      </bottom>
      <diagonal/>
    </border>
    <border>
      <left/>
      <right/>
      <top style="thick">
        <color rgb="FF666666"/>
      </top>
      <bottom style="thick">
        <color rgb="FF666666"/>
      </bottom>
      <diagonal/>
    </border>
    <border>
      <left/>
      <right style="thick">
        <color rgb="FF666666"/>
      </right>
      <top style="thick">
        <color rgb="FF666666"/>
      </top>
      <bottom style="thick">
        <color rgb="FF666666"/>
      </bottom>
      <diagonal/>
    </border>
    <border>
      <left style="thin">
        <color rgb="FF666666"/>
      </left>
      <right/>
      <top style="thin">
        <color rgb="FF666666"/>
      </top>
      <bottom style="thin">
        <color rgb="FF999999"/>
      </bottom>
      <diagonal/>
    </border>
    <border>
      <left/>
      <right/>
      <top style="thin">
        <color rgb="FF666666"/>
      </top>
      <bottom style="thin">
        <color rgb="FF999999"/>
      </bottom>
      <diagonal/>
    </border>
    <border>
      <left/>
      <right style="thin">
        <color rgb="FF666666"/>
      </right>
      <top style="thin">
        <color rgb="FF666666"/>
      </top>
      <bottom style="thin">
        <color rgb="FF999999"/>
      </bottom>
      <diagonal/>
    </border>
    <border>
      <left style="thin">
        <color rgb="FF666666"/>
      </left>
      <right style="thin">
        <color rgb="FF999999"/>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666666"/>
      </right>
      <top style="thin">
        <color rgb="FF999999"/>
      </top>
      <bottom style="thin">
        <color rgb="FF999999"/>
      </bottom>
      <diagonal/>
    </border>
    <border>
      <left style="thin">
        <color rgb="FF666666"/>
      </left>
      <right style="thin">
        <color rgb="FF999999"/>
      </right>
      <top style="thin">
        <color rgb="FF999999"/>
      </top>
      <bottom style="thick">
        <color rgb="FF999999"/>
      </bottom>
      <diagonal/>
    </border>
    <border>
      <left/>
      <right/>
      <top style="thin">
        <color rgb="FF999999"/>
      </top>
      <bottom style="thick">
        <color rgb="FF999999"/>
      </bottom>
      <diagonal/>
    </border>
    <border>
      <left style="thin">
        <color rgb="FF999999"/>
      </left>
      <right style="thin">
        <color rgb="FF666666"/>
      </right>
      <top style="thin">
        <color rgb="FF999999"/>
      </top>
      <bottom style="thick">
        <color rgb="FF999999"/>
      </bottom>
      <diagonal/>
    </border>
    <border>
      <left style="thin">
        <color rgb="FF666666"/>
      </left>
      <right style="thin">
        <color rgb="FFCCCCCC"/>
      </right>
      <top/>
      <bottom style="thin">
        <color rgb="FFCCCCCC"/>
      </bottom>
      <diagonal/>
    </border>
    <border>
      <left/>
      <right/>
      <top/>
      <bottom style="thin">
        <color rgb="FFCCCCCC"/>
      </bottom>
      <diagonal/>
    </border>
    <border>
      <left style="thin">
        <color rgb="FFCCCCCC"/>
      </left>
      <right style="thin">
        <color rgb="FF666666"/>
      </right>
      <top/>
      <bottom style="thin">
        <color rgb="FFCCCCCC"/>
      </bottom>
      <diagonal/>
    </border>
    <border>
      <left style="thin">
        <color rgb="FF666666"/>
      </left>
      <right style="thin">
        <color rgb="FFCCCCCC"/>
      </right>
      <top style="thin">
        <color rgb="FFCCCCCC"/>
      </top>
      <bottom style="thin">
        <color rgb="FFCCCCCC"/>
      </bottom>
      <diagonal/>
    </border>
    <border>
      <left style="thin">
        <color rgb="FFCCCCCC"/>
      </left>
      <right style="thin">
        <color rgb="FF666666"/>
      </right>
      <top style="thin">
        <color rgb="FFCCCCCC"/>
      </top>
      <bottom style="thin">
        <color rgb="FFCCCCCC"/>
      </bottom>
      <diagonal/>
    </border>
    <border>
      <left style="thin">
        <color rgb="FF666666"/>
      </left>
      <right style="thin">
        <color rgb="FFCCCCCC"/>
      </right>
      <top style="thin">
        <color rgb="FFCCCCCC"/>
      </top>
      <bottom style="thin">
        <color rgb="FF666666"/>
      </bottom>
      <diagonal/>
    </border>
    <border>
      <left/>
      <right/>
      <top/>
      <bottom style="thin">
        <color rgb="FF666666"/>
      </bottom>
      <diagonal/>
    </border>
    <border>
      <left style="thin">
        <color rgb="FFCCCCCC"/>
      </left>
      <right style="thin">
        <color rgb="FF666666"/>
      </right>
      <top style="thin">
        <color rgb="FFCCCCCC"/>
      </top>
      <bottom style="thin">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FF0000"/>
      </left>
      <right style="thin">
        <color rgb="FFFF0000"/>
      </right>
      <top style="thin">
        <color rgb="FFFF0000"/>
      </top>
      <bottom style="thin">
        <color rgb="FFFF0000"/>
      </bottom>
      <diagonal/>
    </border>
    <border>
      <left style="thin">
        <color rgb="FF00FF00"/>
      </left>
      <right style="thin">
        <color rgb="FF666666"/>
      </right>
      <top style="thin">
        <color rgb="FF00FF00"/>
      </top>
      <bottom style="thin">
        <color rgb="FF666666"/>
      </bottom>
      <diagonal/>
    </border>
    <border>
      <left style="thin">
        <color rgb="FF666666"/>
      </left>
      <right style="thin">
        <color rgb="FF666666"/>
      </right>
      <top style="thin">
        <color rgb="FF00FF00"/>
      </top>
      <bottom style="thin">
        <color rgb="FF666666"/>
      </bottom>
      <diagonal/>
    </border>
    <border>
      <left style="thin">
        <color rgb="FF666666"/>
      </left>
      <right style="thin">
        <color rgb="FF00FF00"/>
      </right>
      <top style="thin">
        <color rgb="FF00FF00"/>
      </top>
      <bottom style="thin">
        <color rgb="FF666666"/>
      </bottom>
      <diagonal/>
    </border>
    <border>
      <left style="thin">
        <color rgb="FF00FF00"/>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style="thin">
        <color rgb="FF00FF00"/>
      </right>
      <top style="thin">
        <color rgb="FF666666"/>
      </top>
      <bottom style="thin">
        <color rgb="FF666666"/>
      </bottom>
      <diagonal/>
    </border>
    <border>
      <left style="thin">
        <color rgb="FF00FF00"/>
      </left>
      <right style="thin">
        <color rgb="FF666666"/>
      </right>
      <top style="thin">
        <color rgb="FF666666"/>
      </top>
      <bottom style="thin">
        <color rgb="FF00FF00"/>
      </bottom>
      <diagonal/>
    </border>
    <border>
      <left style="thin">
        <color rgb="FF666666"/>
      </left>
      <right style="thin">
        <color rgb="FF666666"/>
      </right>
      <top style="thin">
        <color rgb="FF666666"/>
      </top>
      <bottom style="thin">
        <color rgb="FF00FF00"/>
      </bottom>
      <diagonal/>
    </border>
    <border>
      <left style="thin">
        <color rgb="FF666666"/>
      </left>
      <right style="thin">
        <color rgb="FF00FF00"/>
      </right>
      <top style="thin">
        <color rgb="FF666666"/>
      </top>
      <bottom style="thin">
        <color rgb="FF00FF00"/>
      </bottom>
      <diagonal/>
    </border>
    <border>
      <left style="thick">
        <color rgb="FF666666"/>
      </left>
      <right/>
      <top style="thick">
        <color rgb="FF666666"/>
      </top>
      <bottom/>
      <diagonal/>
    </border>
    <border>
      <left/>
      <right/>
      <top style="thick">
        <color rgb="FF666666"/>
      </top>
      <bottom/>
      <diagonal/>
    </border>
    <border>
      <left/>
      <right style="thick">
        <color rgb="FF666666"/>
      </right>
      <top style="thick">
        <color rgb="FF666666"/>
      </top>
      <bottom/>
      <diagonal/>
    </border>
    <border>
      <left style="thick">
        <color rgb="FF666666"/>
      </left>
      <right style="thin">
        <color rgb="FF666666"/>
      </right>
      <top style="thin">
        <color rgb="FF666666"/>
      </top>
      <bottom style="thin">
        <color rgb="FF666666"/>
      </bottom>
      <diagonal/>
    </border>
    <border>
      <left style="thin">
        <color rgb="FF666666"/>
      </left>
      <right style="thin">
        <color rgb="FF666666"/>
      </right>
      <top/>
      <bottom style="thin">
        <color rgb="FF666666"/>
      </bottom>
      <diagonal/>
    </border>
    <border>
      <left style="thin">
        <color rgb="FF666666"/>
      </left>
      <right style="thick">
        <color rgb="FF666666"/>
      </right>
      <top style="thin">
        <color rgb="FF666666"/>
      </top>
      <bottom style="thin">
        <color rgb="FF666666"/>
      </bottom>
      <diagonal/>
    </border>
    <border>
      <left style="thick">
        <color rgb="FF666666"/>
      </left>
      <right style="thin">
        <color rgb="FF666666"/>
      </right>
      <top style="thin">
        <color rgb="FF666666"/>
      </top>
      <bottom style="thick">
        <color rgb="FF666666"/>
      </bottom>
      <diagonal/>
    </border>
    <border>
      <left style="thin">
        <color rgb="FF666666"/>
      </left>
      <right style="thin">
        <color rgb="FF666666"/>
      </right>
      <top style="thin">
        <color rgb="FF666666"/>
      </top>
      <bottom style="thick">
        <color rgb="FF666666"/>
      </bottom>
      <diagonal/>
    </border>
    <border>
      <left style="thin">
        <color rgb="FF666666"/>
      </left>
      <right style="thick">
        <color rgb="FF666666"/>
      </right>
      <top style="thin">
        <color rgb="FF666666"/>
      </top>
      <bottom style="thick">
        <color rgb="FF666666"/>
      </bottom>
      <diagonal/>
    </border>
    <border>
      <left style="thick">
        <color rgb="FF00FF00"/>
      </left>
      <right style="thin">
        <color rgb="FF666666"/>
      </right>
      <top style="thick">
        <color rgb="FF00FF00"/>
      </top>
      <bottom style="thin">
        <color rgb="FF666666"/>
      </bottom>
      <diagonal/>
    </border>
    <border>
      <left style="thin">
        <color rgb="FF666666"/>
      </left>
      <right style="thick">
        <color rgb="FF00FF00"/>
      </right>
      <top style="thick">
        <color rgb="FF00FF00"/>
      </top>
      <bottom style="thin">
        <color rgb="FF666666"/>
      </bottom>
      <diagonal/>
    </border>
    <border>
      <left style="thick">
        <color rgb="FF00FF00"/>
      </left>
      <right style="thin">
        <color rgb="FF666666"/>
      </right>
      <top style="thin">
        <color rgb="FF666666"/>
      </top>
      <bottom style="thin">
        <color rgb="FF666666"/>
      </bottom>
      <diagonal/>
    </border>
    <border>
      <left style="thin">
        <color rgb="FF666666"/>
      </left>
      <right style="thick">
        <color rgb="FF00FF00"/>
      </right>
      <top style="thin">
        <color rgb="FF666666"/>
      </top>
      <bottom style="thin">
        <color rgb="FF666666"/>
      </bottom>
      <diagonal/>
    </border>
    <border>
      <left style="thick">
        <color rgb="FF00FF00"/>
      </left>
      <right style="thin">
        <color rgb="FF666666"/>
      </right>
      <top style="thin">
        <color rgb="FF666666"/>
      </top>
      <bottom style="thick">
        <color rgb="FF00FF00"/>
      </bottom>
      <diagonal/>
    </border>
    <border>
      <left style="thin">
        <color rgb="FF666666"/>
      </left>
      <right style="thick">
        <color rgb="FF00FF00"/>
      </right>
      <top style="thin">
        <color rgb="FF666666"/>
      </top>
      <bottom style="thick">
        <color rgb="FF00FF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666666"/>
      </left>
      <right style="thin">
        <color rgb="FF666666"/>
      </right>
      <top/>
      <bottom style="thin">
        <color rgb="FF666666"/>
      </bottom>
      <diagonal/>
    </border>
  </borders>
  <cellStyleXfs count="1">
    <xf numFmtId="0" fontId="0" fillId="0" borderId="0"/>
  </cellStyleXfs>
  <cellXfs count="108">
    <xf numFmtId="0" fontId="0" fillId="0" borderId="0" xfId="0"/>
    <xf numFmtId="164" fontId="1" fillId="0" borderId="0" xfId="0" applyNumberFormat="1" applyFont="1"/>
    <xf numFmtId="165" fontId="5" fillId="3" borderId="7" xfId="0" applyNumberFormat="1"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165" fontId="5" fillId="4" borderId="10" xfId="0" applyNumberFormat="1"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164" fontId="1" fillId="0" borderId="13" xfId="0" applyNumberFormat="1" applyFont="1" applyBorder="1"/>
    <xf numFmtId="166" fontId="1" fillId="0" borderId="14" xfId="0" applyNumberFormat="1" applyFont="1" applyBorder="1"/>
    <xf numFmtId="0" fontId="1" fillId="0" borderId="15" xfId="0" applyFont="1" applyBorder="1"/>
    <xf numFmtId="164" fontId="1" fillId="0" borderId="16" xfId="0" applyNumberFormat="1" applyFont="1" applyBorder="1"/>
    <xf numFmtId="0" fontId="1" fillId="0" borderId="17" xfId="0" applyFont="1" applyBorder="1"/>
    <xf numFmtId="164" fontId="1" fillId="0" borderId="18" xfId="0" applyNumberFormat="1" applyFont="1" applyBorder="1"/>
    <xf numFmtId="166" fontId="1" fillId="0" borderId="19" xfId="0" applyNumberFormat="1" applyFont="1" applyBorder="1"/>
    <xf numFmtId="0" fontId="1" fillId="0" borderId="20" xfId="0" applyFont="1" applyBorder="1"/>
    <xf numFmtId="164" fontId="6" fillId="0" borderId="0" xfId="0" applyNumberFormat="1" applyFont="1"/>
    <xf numFmtId="164" fontId="6" fillId="0" borderId="21" xfId="0" applyNumberFormat="1" applyFont="1" applyBorder="1"/>
    <xf numFmtId="0" fontId="6" fillId="0" borderId="22" xfId="0" applyFont="1" applyBorder="1"/>
    <xf numFmtId="0" fontId="6" fillId="0" borderId="23" xfId="0" applyFont="1" applyBorder="1"/>
    <xf numFmtId="164" fontId="7" fillId="0" borderId="0" xfId="0" applyNumberFormat="1" applyFont="1"/>
    <xf numFmtId="0" fontId="7" fillId="0" borderId="0" xfId="0" applyFont="1"/>
    <xf numFmtId="164" fontId="7" fillId="0" borderId="24" xfId="0" applyNumberFormat="1" applyFont="1" applyBorder="1"/>
    <xf numFmtId="166" fontId="7" fillId="0" borderId="24" xfId="0" applyNumberFormat="1" applyFont="1" applyBorder="1"/>
    <xf numFmtId="0" fontId="7" fillId="0" borderId="24" xfId="0" applyFont="1" applyBorder="1"/>
    <xf numFmtId="164" fontId="6" fillId="5" borderId="25" xfId="0" applyNumberFormat="1" applyFont="1" applyFill="1" applyBorder="1"/>
    <xf numFmtId="0" fontId="6" fillId="5" borderId="26" xfId="0" applyFont="1" applyFill="1" applyBorder="1"/>
    <xf numFmtId="0" fontId="6" fillId="5" borderId="27" xfId="0" applyFont="1" applyFill="1" applyBorder="1"/>
    <xf numFmtId="0" fontId="8" fillId="0" borderId="0" xfId="0" applyFont="1"/>
    <xf numFmtId="10" fontId="6" fillId="5" borderId="28" xfId="0" applyNumberFormat="1" applyFont="1" applyFill="1" applyBorder="1"/>
    <xf numFmtId="0" fontId="6" fillId="5" borderId="29" xfId="0" applyFont="1" applyFill="1" applyBorder="1"/>
    <xf numFmtId="0" fontId="6" fillId="5" borderId="30" xfId="0" applyFont="1" applyFill="1" applyBorder="1"/>
    <xf numFmtId="10" fontId="6" fillId="5" borderId="31" xfId="0" applyNumberFormat="1" applyFont="1" applyFill="1" applyBorder="1"/>
    <xf numFmtId="0" fontId="1" fillId="5" borderId="32" xfId="0" applyFont="1" applyFill="1" applyBorder="1"/>
    <xf numFmtId="0" fontId="6" fillId="5" borderId="33" xfId="0" applyFont="1" applyFill="1" applyBorder="1"/>
    <xf numFmtId="0" fontId="6" fillId="0" borderId="0" xfId="0" applyFont="1"/>
    <xf numFmtId="0" fontId="1" fillId="0" borderId="0" xfId="0" applyFont="1" applyAlignment="1">
      <alignment horizontal="right"/>
    </xf>
    <xf numFmtId="0" fontId="1" fillId="0" borderId="0" xfId="0" applyFont="1"/>
    <xf numFmtId="4" fontId="1" fillId="0" borderId="0" xfId="0" applyNumberFormat="1" applyFont="1"/>
    <xf numFmtId="9" fontId="1" fillId="0" borderId="0" xfId="0" applyNumberFormat="1" applyFont="1"/>
    <xf numFmtId="0" fontId="5" fillId="4" borderId="29" xfId="0" applyFont="1" applyFill="1" applyBorder="1" applyAlignment="1">
      <alignment horizontal="center"/>
    </xf>
    <xf numFmtId="167" fontId="1" fillId="0" borderId="37" xfId="0" applyNumberFormat="1" applyFont="1" applyBorder="1" applyAlignment="1">
      <alignment wrapText="1"/>
    </xf>
    <xf numFmtId="0" fontId="1" fillId="0" borderId="29" xfId="0" applyFont="1" applyBorder="1" applyAlignment="1">
      <alignment wrapText="1"/>
    </xf>
    <xf numFmtId="0" fontId="11" fillId="0" borderId="29" xfId="0" applyFont="1" applyBorder="1" applyAlignment="1">
      <alignment wrapText="1"/>
    </xf>
    <xf numFmtId="0" fontId="1" fillId="0" borderId="38" xfId="0" applyFont="1" applyBorder="1" applyAlignment="1">
      <alignment wrapText="1"/>
    </xf>
    <xf numFmtId="14" fontId="1" fillId="0" borderId="29" xfId="0" applyNumberFormat="1" applyFont="1" applyBorder="1" applyAlignment="1">
      <alignment wrapText="1"/>
    </xf>
    <xf numFmtId="0" fontId="1" fillId="0" borderId="39" xfId="0" applyFont="1" applyBorder="1" applyAlignment="1">
      <alignment wrapText="1"/>
    </xf>
    <xf numFmtId="14" fontId="1" fillId="0" borderId="38" xfId="0" applyNumberFormat="1" applyFont="1" applyBorder="1" applyAlignment="1">
      <alignment wrapText="1"/>
    </xf>
    <xf numFmtId="0" fontId="12" fillId="0" borderId="29" xfId="0" applyFont="1" applyBorder="1" applyAlignment="1">
      <alignment wrapText="1"/>
    </xf>
    <xf numFmtId="167" fontId="1" fillId="0" borderId="40" xfId="0" applyNumberFormat="1" applyFont="1" applyBorder="1" applyAlignment="1">
      <alignment wrapText="1"/>
    </xf>
    <xf numFmtId="0" fontId="1" fillId="0" borderId="41" xfId="0" applyFont="1" applyBorder="1" applyAlignment="1">
      <alignment wrapText="1"/>
    </xf>
    <xf numFmtId="0" fontId="1" fillId="0" borderId="42" xfId="0" applyFont="1" applyBorder="1" applyAlignment="1">
      <alignment wrapText="1"/>
    </xf>
    <xf numFmtId="164" fontId="6" fillId="5" borderId="43" xfId="0" applyNumberFormat="1" applyFont="1" applyFill="1" applyBorder="1"/>
    <xf numFmtId="0" fontId="6" fillId="5" borderId="44" xfId="0" applyFont="1" applyFill="1" applyBorder="1"/>
    <xf numFmtId="10" fontId="6" fillId="5" borderId="45" xfId="0" applyNumberFormat="1" applyFont="1" applyFill="1" applyBorder="1"/>
    <xf numFmtId="0" fontId="6" fillId="5" borderId="46" xfId="0" applyFont="1" applyFill="1" applyBorder="1"/>
    <xf numFmtId="10" fontId="6" fillId="5" borderId="47" xfId="0" applyNumberFormat="1" applyFont="1" applyFill="1" applyBorder="1"/>
    <xf numFmtId="0" fontId="6" fillId="5" borderId="48" xfId="0" applyFont="1" applyFill="1" applyBorder="1"/>
    <xf numFmtId="0" fontId="5" fillId="4" borderId="38" xfId="0" applyFont="1" applyFill="1" applyBorder="1" applyAlignment="1">
      <alignment horizontal="center"/>
    </xf>
    <xf numFmtId="167" fontId="1" fillId="0" borderId="52" xfId="0" applyNumberFormat="1" applyFont="1" applyBorder="1" applyAlignment="1">
      <alignment wrapText="1"/>
    </xf>
    <xf numFmtId="0" fontId="14" fillId="0" borderId="38" xfId="0" applyFont="1" applyBorder="1" applyAlignment="1">
      <alignment wrapText="1"/>
    </xf>
    <xf numFmtId="165" fontId="16" fillId="6" borderId="29" xfId="0" applyNumberFormat="1" applyFont="1" applyFill="1" applyBorder="1"/>
    <xf numFmtId="0" fontId="16" fillId="6" borderId="29" xfId="0" applyFont="1" applyFill="1" applyBorder="1"/>
    <xf numFmtId="167" fontId="1" fillId="0" borderId="29" xfId="0" applyNumberFormat="1" applyFont="1" applyBorder="1" applyAlignment="1">
      <alignment wrapText="1"/>
    </xf>
    <xf numFmtId="3" fontId="1" fillId="0" borderId="29" xfId="0" applyNumberFormat="1" applyFont="1" applyBorder="1" applyAlignment="1">
      <alignment wrapText="1"/>
    </xf>
    <xf numFmtId="10" fontId="1" fillId="0" borderId="29" xfId="0" applyNumberFormat="1" applyFont="1" applyBorder="1" applyAlignment="1">
      <alignment wrapText="1"/>
    </xf>
    <xf numFmtId="167" fontId="6" fillId="0" borderId="29" xfId="0" applyNumberFormat="1" applyFont="1" applyBorder="1" applyAlignment="1">
      <alignment wrapText="1"/>
    </xf>
    <xf numFmtId="0" fontId="6" fillId="0" borderId="29" xfId="0" applyFont="1" applyBorder="1" applyAlignment="1">
      <alignment wrapText="1"/>
    </xf>
    <xf numFmtId="14" fontId="6" fillId="0" borderId="29" xfId="0" applyNumberFormat="1" applyFont="1" applyBorder="1" applyAlignment="1">
      <alignment wrapText="1"/>
    </xf>
    <xf numFmtId="0" fontId="18" fillId="0" borderId="0" xfId="0" applyFont="1"/>
    <xf numFmtId="0" fontId="19" fillId="0" borderId="0" xfId="0" applyFont="1"/>
    <xf numFmtId="165" fontId="6" fillId="6" borderId="29" xfId="0" applyNumberFormat="1" applyFont="1" applyFill="1" applyBorder="1"/>
    <xf numFmtId="0" fontId="6" fillId="6" borderId="29" xfId="0" applyFont="1" applyFill="1" applyBorder="1"/>
    <xf numFmtId="167" fontId="1" fillId="0" borderId="29" xfId="0" applyNumberFormat="1" applyFont="1" applyBorder="1" applyAlignment="1">
      <alignment horizontal="right" wrapText="1"/>
    </xf>
    <xf numFmtId="0" fontId="21" fillId="0" borderId="29" xfId="0" applyFont="1" applyBorder="1" applyAlignment="1">
      <alignment wrapText="1"/>
    </xf>
    <xf numFmtId="14" fontId="1" fillId="0" borderId="29" xfId="0" applyNumberFormat="1" applyFont="1" applyBorder="1" applyAlignment="1">
      <alignment horizontal="right" wrapText="1"/>
    </xf>
    <xf numFmtId="9" fontId="1" fillId="0" borderId="29" xfId="0" applyNumberFormat="1" applyFont="1" applyBorder="1" applyAlignment="1">
      <alignment horizontal="right" wrapText="1"/>
    </xf>
    <xf numFmtId="0" fontId="1" fillId="0" borderId="29" xfId="0" applyFont="1" applyBorder="1"/>
    <xf numFmtId="167" fontId="6" fillId="0" borderId="29" xfId="0" applyNumberFormat="1" applyFont="1" applyBorder="1" applyAlignment="1">
      <alignment horizontal="right" wrapText="1"/>
    </xf>
    <xf numFmtId="0" fontId="6" fillId="0" borderId="29" xfId="0" applyFont="1" applyBorder="1"/>
    <xf numFmtId="164" fontId="10" fillId="0" borderId="0" xfId="0" applyNumberFormat="1" applyFont="1" applyAlignment="1">
      <alignment wrapText="1"/>
    </xf>
    <xf numFmtId="0" fontId="0" fillId="0" borderId="0" xfId="0"/>
    <xf numFmtId="164" fontId="1" fillId="0" borderId="0" xfId="0" applyNumberFormat="1" applyFont="1"/>
    <xf numFmtId="164" fontId="2" fillId="2" borderId="1" xfId="0" applyNumberFormat="1" applyFont="1" applyFill="1" applyBorder="1" applyAlignment="1">
      <alignment horizontal="center" vertical="center"/>
    </xf>
    <xf numFmtId="0" fontId="3" fillId="0" borderId="2" xfId="0" applyFont="1" applyBorder="1"/>
    <xf numFmtId="0" fontId="3" fillId="0" borderId="3" xfId="0" applyFont="1" applyBorder="1"/>
    <xf numFmtId="164" fontId="1" fillId="0" borderId="0" xfId="0" applyNumberFormat="1" applyFont="1" applyAlignment="1">
      <alignment horizontal="center"/>
    </xf>
    <xf numFmtId="164" fontId="4" fillId="3" borderId="4" xfId="0" applyNumberFormat="1" applyFont="1" applyFill="1" applyBorder="1" applyAlignment="1">
      <alignment horizontal="center"/>
    </xf>
    <xf numFmtId="0" fontId="3" fillId="0" borderId="5" xfId="0" applyFont="1" applyBorder="1"/>
    <xf numFmtId="0" fontId="3" fillId="0" borderId="6" xfId="0" applyFont="1" applyBorder="1"/>
    <xf numFmtId="164" fontId="4" fillId="4" borderId="4" xfId="0" applyNumberFormat="1" applyFont="1" applyFill="1" applyBorder="1" applyAlignment="1">
      <alignment horizontal="center"/>
    </xf>
    <xf numFmtId="164" fontId="9" fillId="0" borderId="0" xfId="0" applyNumberFormat="1" applyFont="1" applyAlignment="1">
      <alignment vertical="top" wrapText="1"/>
    </xf>
    <xf numFmtId="164" fontId="1" fillId="0" borderId="0" xfId="0" applyNumberFormat="1" applyFont="1" applyAlignment="1">
      <alignment wrapText="1"/>
    </xf>
    <xf numFmtId="0" fontId="6" fillId="0" borderId="0" xfId="0" applyFont="1"/>
    <xf numFmtId="0" fontId="1" fillId="0" borderId="1" xfId="0" applyFont="1" applyBorder="1" applyAlignment="1">
      <alignment vertical="top"/>
    </xf>
    <xf numFmtId="164" fontId="2" fillId="2" borderId="34" xfId="0" applyNumberFormat="1" applyFont="1" applyFill="1" applyBorder="1" applyAlignment="1">
      <alignment horizontal="center" vertical="center"/>
    </xf>
    <xf numFmtId="0" fontId="3" fillId="0" borderId="35" xfId="0" applyFont="1" applyBorder="1"/>
    <xf numFmtId="0" fontId="3" fillId="0" borderId="36" xfId="0" applyFont="1" applyBorder="1"/>
    <xf numFmtId="164" fontId="4" fillId="4" borderId="34" xfId="0" applyNumberFormat="1" applyFont="1" applyFill="1" applyBorder="1" applyAlignment="1">
      <alignment horizontal="center"/>
    </xf>
    <xf numFmtId="0" fontId="13" fillId="0" borderId="49" xfId="0" applyFont="1" applyBorder="1" applyAlignment="1">
      <alignment horizontal="left" vertical="top" wrapText="1"/>
    </xf>
    <xf numFmtId="0" fontId="3" fillId="0" borderId="50" xfId="0" applyFont="1" applyBorder="1"/>
    <xf numFmtId="0" fontId="3" fillId="0" borderId="51" xfId="0" applyFont="1" applyBorder="1"/>
    <xf numFmtId="164" fontId="15" fillId="6" borderId="21" xfId="0" applyNumberFormat="1" applyFont="1" applyFill="1" applyBorder="1" applyAlignment="1">
      <alignment horizontal="center"/>
    </xf>
    <xf numFmtId="0" fontId="3" fillId="0" borderId="22" xfId="0" applyFont="1" applyBorder="1"/>
    <xf numFmtId="0" fontId="3" fillId="0" borderId="23" xfId="0" applyFont="1" applyBorder="1"/>
    <xf numFmtId="164" fontId="17" fillId="6" borderId="21" xfId="0" applyNumberFormat="1" applyFont="1" applyFill="1" applyBorder="1" applyAlignment="1">
      <alignment horizontal="center"/>
    </xf>
    <xf numFmtId="165" fontId="20" fillId="0" borderId="21" xfId="0" applyNumberFormat="1" applyFont="1" applyBorder="1" applyAlignment="1">
      <alignment vertical="top" wrapText="1"/>
    </xf>
    <xf numFmtId="164" fontId="1" fillId="0" borderId="21" xfId="0" applyNumberFormat="1" applyFont="1" applyBorder="1" applyAlignment="1">
      <alignment vertical="top" wrapText="1"/>
    </xf>
  </cellXfs>
  <cellStyles count="1">
    <cellStyle name="Normal" xfId="0" builtinId="0"/>
  </cellStyles>
  <dxfs count="6">
    <dxf>
      <fill>
        <patternFill patternType="solid">
          <fgColor rgb="FFF6F8F9"/>
          <bgColor rgb="FFF6F8F9"/>
        </patternFill>
      </fill>
    </dxf>
    <dxf>
      <fill>
        <patternFill patternType="solid">
          <fgColor rgb="FFFFFFFF"/>
          <bgColor rgb="FFFFFFFF"/>
        </patternFill>
      </fill>
    </dxf>
    <dxf>
      <fill>
        <patternFill patternType="solid">
          <fgColor rgb="FF626E7A"/>
          <bgColor rgb="FF626E7A"/>
        </patternFill>
      </fill>
    </dxf>
    <dxf>
      <fill>
        <patternFill patternType="solid">
          <fgColor rgb="FFF6F8F9"/>
          <bgColor rgb="FFF6F8F9"/>
        </patternFill>
      </fill>
    </dxf>
    <dxf>
      <fill>
        <patternFill patternType="solid">
          <fgColor rgb="FFFFFFFF"/>
          <bgColor rgb="FFFFFFFF"/>
        </patternFill>
      </fill>
    </dxf>
    <dxf>
      <fill>
        <patternFill patternType="solid">
          <fgColor rgb="FF626E7A"/>
          <bgColor rgb="FF626E7A"/>
        </patternFill>
      </fill>
    </dxf>
  </dxfs>
  <tableStyles count="2">
    <tableStyle name="DOGE Contract Data-style" pivot="0" count="3" xr9:uid="{00000000-0011-0000-FFFF-FFFF00000000}">
      <tableStyleElement type="headerRow" dxfId="5"/>
      <tableStyleElement type="firstRowStripe" dxfId="4"/>
      <tableStyleElement type="secondRowStripe" dxfId="3"/>
    </tableStyle>
    <tableStyle name="DOGE Real Estate Data-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US" b="0" i="0">
                <a:solidFill>
                  <a:srgbClr val="757575"/>
                </a:solidFill>
                <a:latin typeface="+mn-lt"/>
              </a:rPr>
              <a:t>Saved vs Goal in Billions</a:t>
            </a:r>
          </a:p>
        </c:rich>
      </c:tx>
      <c:layout>
        <c:manualLayout>
          <c:xMode val="edge"/>
          <c:yMode val="edge"/>
          <c:x val="5.5916775032509754E-3"/>
          <c:y val="3.837209302325581E-2"/>
        </c:manualLayout>
      </c:layout>
      <c:overlay val="0"/>
    </c:title>
    <c:autoTitleDeleted val="0"/>
    <c:plotArea>
      <c:layout/>
      <c:barChart>
        <c:barDir val="bar"/>
        <c:grouping val="stacked"/>
        <c:varyColors val="1"/>
        <c:ser>
          <c:idx val="0"/>
          <c:order val="0"/>
          <c:tx>
            <c:strRef>
              <c:f>Dashboard!$C$66</c:f>
              <c:strCache>
                <c:ptCount val="1"/>
                <c:pt idx="0">
                  <c:v>Saved</c:v>
                </c:pt>
              </c:strCache>
            </c:strRef>
          </c:tx>
          <c:spPr>
            <a:solidFill>
              <a:srgbClr val="00FF00"/>
            </a:solidFill>
            <a:ln cmpd="sng">
              <a:solidFill>
                <a:srgbClr val="000000"/>
              </a:solidFill>
            </a:ln>
          </c:spPr>
          <c:invertIfNegative val="1"/>
          <c:cat>
            <c:numRef>
              <c:f>Dashboard!$B$67:$B$78</c:f>
              <c:numCache>
                <c:formatCode>General</c:formatCode>
                <c:ptCount val="12"/>
              </c:numCache>
            </c:numRef>
          </c:cat>
          <c:val>
            <c:numRef>
              <c:f>Dashboard!$C$67:$C$78</c:f>
              <c:numCache>
                <c:formatCode>General</c:formatCode>
                <c:ptCount val="12"/>
                <c:pt idx="0" formatCode="#,##0.00">
                  <c:v>7.2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B36-4F77-A836-A92C01F9D92F}"/>
            </c:ext>
          </c:extLst>
        </c:ser>
        <c:ser>
          <c:idx val="1"/>
          <c:order val="1"/>
          <c:tx>
            <c:strRef>
              <c:f>Dashboard!$D$66</c:f>
              <c:strCache>
                <c:ptCount val="1"/>
                <c:pt idx="0">
                  <c:v>Remaining</c:v>
                </c:pt>
              </c:strCache>
            </c:strRef>
          </c:tx>
          <c:spPr>
            <a:solidFill>
              <a:srgbClr val="EA9999"/>
            </a:solidFill>
            <a:ln cmpd="sng">
              <a:solidFill>
                <a:srgbClr val="000000"/>
              </a:solidFill>
            </a:ln>
          </c:spPr>
          <c:invertIfNegative val="1"/>
          <c:cat>
            <c:numRef>
              <c:f>Dashboard!$B$67:$B$78</c:f>
              <c:numCache>
                <c:formatCode>General</c:formatCode>
                <c:ptCount val="12"/>
              </c:numCache>
            </c:numRef>
          </c:cat>
          <c:val>
            <c:numRef>
              <c:f>Dashboard!$D$67:$D$78</c:f>
              <c:numCache>
                <c:formatCode>General</c:formatCode>
                <c:ptCount val="12"/>
                <c:pt idx="0">
                  <c:v>2000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B36-4F77-A836-A92C01F9D92F}"/>
            </c:ext>
          </c:extLst>
        </c:ser>
        <c:dLbls>
          <c:showLegendKey val="0"/>
          <c:showVal val="0"/>
          <c:showCatName val="0"/>
          <c:showSerName val="0"/>
          <c:showPercent val="0"/>
          <c:showBubbleSize val="0"/>
        </c:dLbls>
        <c:gapWidth val="150"/>
        <c:overlap val="100"/>
        <c:axId val="726707156"/>
        <c:axId val="704201108"/>
      </c:barChart>
      <c:catAx>
        <c:axId val="726707156"/>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704201108"/>
        <c:crosses val="autoZero"/>
        <c:auto val="1"/>
        <c:lblAlgn val="ctr"/>
        <c:lblOffset val="100"/>
        <c:noMultiLvlLbl val="1"/>
      </c:catAx>
      <c:valAx>
        <c:axId val="704201108"/>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0.00" sourceLinked="1"/>
        <c:majorTickMark val="none"/>
        <c:minorTickMark val="none"/>
        <c:tickLblPos val="nextTo"/>
        <c:spPr>
          <a:ln/>
        </c:spPr>
        <c:txPr>
          <a:bodyPr/>
          <a:lstStyle/>
          <a:p>
            <a:pPr lvl="0">
              <a:defRPr b="0" i="0">
                <a:solidFill>
                  <a:srgbClr val="000000"/>
                </a:solidFill>
                <a:latin typeface="+mn-lt"/>
              </a:defRPr>
            </a:pPr>
            <a:endParaRPr lang="en-US"/>
          </a:p>
        </c:txPr>
        <c:crossAx val="726707156"/>
        <c:crosses val="max"/>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161925</xdr:colOff>
      <xdr:row>3</xdr:row>
      <xdr:rowOff>38100</xdr:rowOff>
    </xdr:from>
    <xdr:ext cx="8610600" cy="685800"/>
    <xdr:graphicFrame macro="">
      <xdr:nvGraphicFramePr>
        <xdr:cNvPr id="1775476935" name="Chart 1" title="Chart">
          <a:extLst>
            <a:ext uri="{FF2B5EF4-FFF2-40B4-BE49-F238E27FC236}">
              <a16:creationId xmlns:a16="http://schemas.microsoft.com/office/drawing/2014/main" id="{00000000-0008-0000-0000-0000C7A0D3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247650</xdr:colOff>
      <xdr:row>1</xdr:row>
      <xdr:rowOff>133350</xdr:rowOff>
    </xdr:from>
    <xdr:ext cx="11791950" cy="65055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28575</xdr:colOff>
      <xdr:row>14</xdr:row>
      <xdr:rowOff>200025</xdr:rowOff>
    </xdr:from>
    <xdr:ext cx="4876800" cy="352425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933450</xdr:colOff>
      <xdr:row>14</xdr:row>
      <xdr:rowOff>200025</xdr:rowOff>
    </xdr:from>
    <xdr:ext cx="5753100" cy="3524250"/>
    <xdr:pic>
      <xdr:nvPicPr>
        <xdr:cNvPr id="3" name="image3.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safacts.org/government-spend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x.com/DOGE/status/1885420298138247458" TargetMode="External"/><Relationship Id="rId13" Type="http://schemas.openxmlformats.org/officeDocument/2006/relationships/hyperlink" Target="https://x.com/DOGE/status/1881928086305870127" TargetMode="External"/><Relationship Id="rId18" Type="http://schemas.openxmlformats.org/officeDocument/2006/relationships/hyperlink" Target="https://x.com/DOGE/status/1889086583933956582" TargetMode="External"/><Relationship Id="rId26" Type="http://schemas.openxmlformats.org/officeDocument/2006/relationships/hyperlink" Target="https://usaspending.gov/" TargetMode="External"/><Relationship Id="rId3" Type="http://schemas.openxmlformats.org/officeDocument/2006/relationships/hyperlink" Target="https://x.com/DOGE/status/1888006119991509343" TargetMode="External"/><Relationship Id="rId21" Type="http://schemas.openxmlformats.org/officeDocument/2006/relationships/hyperlink" Target="https://x.com/DOGE/status/1879421927733002562" TargetMode="External"/><Relationship Id="rId7" Type="http://schemas.openxmlformats.org/officeDocument/2006/relationships/hyperlink" Target="https://stateoig.gov/report/isp-i-23-12" TargetMode="External"/><Relationship Id="rId12" Type="http://schemas.openxmlformats.org/officeDocument/2006/relationships/hyperlink" Target="https://x.com/DOGE/status/1887972340446683576" TargetMode="External"/><Relationship Id="rId17" Type="http://schemas.openxmlformats.org/officeDocument/2006/relationships/hyperlink" Target="https://x.com/DOGE/status/1888034494252192048" TargetMode="External"/><Relationship Id="rId25" Type="http://schemas.openxmlformats.org/officeDocument/2006/relationships/hyperlink" Target="https://x.com/DOGE/status/1879421927733002562" TargetMode="External"/><Relationship Id="rId2" Type="http://schemas.openxmlformats.org/officeDocument/2006/relationships/hyperlink" Target="https://x.com/DOGE/status/1888006119991509343" TargetMode="External"/><Relationship Id="rId16" Type="http://schemas.openxmlformats.org/officeDocument/2006/relationships/hyperlink" Target="https://x.com/DOGE/status/1886273522214813785" TargetMode="External"/><Relationship Id="rId20" Type="http://schemas.openxmlformats.org/officeDocument/2006/relationships/hyperlink" Target="https://usaspending.gov/" TargetMode="External"/><Relationship Id="rId29" Type="http://schemas.openxmlformats.org/officeDocument/2006/relationships/hyperlink" Target="https://x.com/DOGE/status/1884612616347066536" TargetMode="External"/><Relationship Id="rId1" Type="http://schemas.openxmlformats.org/officeDocument/2006/relationships/hyperlink" Target="https://www.reuters.com/world/us/us-government-workers-face-buyout-deadline-trump-presses-ahead-with-overhaul-2025-02-06/" TargetMode="External"/><Relationship Id="rId6" Type="http://schemas.openxmlformats.org/officeDocument/2006/relationships/hyperlink" Target="https://x.com/DOGE/status/1882133201805889934" TargetMode="External"/><Relationship Id="rId11" Type="http://schemas.openxmlformats.org/officeDocument/2006/relationships/hyperlink" Target="https://x.com/DOGE/status/1888046273543979183" TargetMode="External"/><Relationship Id="rId24" Type="http://schemas.openxmlformats.org/officeDocument/2006/relationships/hyperlink" Target="https://www.usaspending.gov/agency/agency-for-international-development?fy=2025" TargetMode="External"/><Relationship Id="rId5" Type="http://schemas.openxmlformats.org/officeDocument/2006/relationships/hyperlink" Target="https://crsreports.congress.gov/product/pdf/R/R48295/2" TargetMode="External"/><Relationship Id="rId15" Type="http://schemas.openxmlformats.org/officeDocument/2006/relationships/hyperlink" Target="https://x.com/DOGE/status/1886578681805504608" TargetMode="External"/><Relationship Id="rId23" Type="http://schemas.openxmlformats.org/officeDocument/2006/relationships/hyperlink" Target="https://x.com/DOGE/status/1884612616347066536" TargetMode="External"/><Relationship Id="rId28" Type="http://schemas.openxmlformats.org/officeDocument/2006/relationships/hyperlink" Target="https://usaspending.gov/" TargetMode="External"/><Relationship Id="rId10" Type="http://schemas.openxmlformats.org/officeDocument/2006/relationships/hyperlink" Target="https://x.com/DOGE/status/1882862487261114500" TargetMode="External"/><Relationship Id="rId19" Type="http://schemas.openxmlformats.org/officeDocument/2006/relationships/hyperlink" Target="https://x.com/DOGE/status/1879421927733002562" TargetMode="External"/><Relationship Id="rId4" Type="http://schemas.openxmlformats.org/officeDocument/2006/relationships/hyperlink" Target="https://x.com/DOGE/status/1889113011282907434" TargetMode="External"/><Relationship Id="rId9" Type="http://schemas.openxmlformats.org/officeDocument/2006/relationships/hyperlink" Target="https://x.com/DOGE/status/1883631632110014810" TargetMode="External"/><Relationship Id="rId14" Type="http://schemas.openxmlformats.org/officeDocument/2006/relationships/hyperlink" Target="https://coinnews.net/2024/01/19/u-s-mint-produces-11-38-billion-coins-for-circulation-in-2023-lowest-since-2012/" TargetMode="External"/><Relationship Id="rId22" Type="http://schemas.openxmlformats.org/officeDocument/2006/relationships/hyperlink" Target="https://usaspending.gov/" TargetMode="External"/><Relationship Id="rId27" Type="http://schemas.openxmlformats.org/officeDocument/2006/relationships/hyperlink" Target="https://x.com/DOGE/status/1879421927733002562"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reuters.com/world/us/us-government-workers-face-buyout-deadline-trump-presses-ahead-with-overhaul-2025-02-06/" TargetMode="External"/><Relationship Id="rId7" Type="http://schemas.openxmlformats.org/officeDocument/2006/relationships/hyperlink" Target="https://www.usaspending.gov/agency/agency-for-international-development" TargetMode="External"/><Relationship Id="rId2" Type="http://schemas.openxmlformats.org/officeDocument/2006/relationships/hyperlink" Target="https://www.pewresearch.org/short-reads/2025/01/07/what-the-data-says-about-federal-workers/" TargetMode="External"/><Relationship Id="rId1" Type="http://schemas.openxmlformats.org/officeDocument/2006/relationships/hyperlink" Target="https://www.afge.org/article/afge-continues-to-debunk-misconceptions-about-federal-workers/" TargetMode="External"/><Relationship Id="rId6" Type="http://schemas.openxmlformats.org/officeDocument/2006/relationships/hyperlink" Target="https://www.usaspending.gov/agency/agency-for-international-development?fy=2024" TargetMode="External"/><Relationship Id="rId5" Type="http://schemas.openxmlformats.org/officeDocument/2006/relationships/hyperlink" Target="http://usaspending.gov/" TargetMode="External"/><Relationship Id="rId4" Type="http://schemas.openxmlformats.org/officeDocument/2006/relationships/hyperlink" Target="http://foreignassistanc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01"/>
  <sheetViews>
    <sheetView showGridLines="0" tabSelected="1" workbookViewId="0"/>
  </sheetViews>
  <sheetFormatPr defaultColWidth="12.5703125" defaultRowHeight="15" customHeight="1" x14ac:dyDescent="0.2"/>
  <cols>
    <col min="1" max="1" width="2.42578125" customWidth="1"/>
    <col min="2" max="2" width="10.42578125" customWidth="1"/>
    <col min="3" max="3" width="15.85546875" customWidth="1"/>
    <col min="4" max="4" width="25.5703125" customWidth="1"/>
    <col min="5" max="5" width="5.28515625" customWidth="1"/>
    <col min="6" max="6" width="9.85546875" customWidth="1"/>
    <col min="7" max="7" width="5.7109375" customWidth="1"/>
    <col min="8" max="8" width="40.42578125" customWidth="1"/>
  </cols>
  <sheetData>
    <row r="1" spans="1:8" ht="8.25" customHeight="1" x14ac:dyDescent="0.2">
      <c r="A1" s="1"/>
      <c r="B1" s="1"/>
    </row>
    <row r="2" spans="1:8" ht="34.5" customHeight="1" x14ac:dyDescent="0.2">
      <c r="A2" s="1"/>
      <c r="B2" s="83" t="s">
        <v>0</v>
      </c>
      <c r="C2" s="84"/>
      <c r="D2" s="84"/>
      <c r="E2" s="84"/>
      <c r="F2" s="84"/>
      <c r="G2" s="84"/>
      <c r="H2" s="85"/>
    </row>
    <row r="3" spans="1:8" ht="15.75" customHeight="1" x14ac:dyDescent="0.2">
      <c r="A3" s="1"/>
      <c r="B3" s="86" t="s">
        <v>1</v>
      </c>
      <c r="C3" s="81"/>
      <c r="D3" s="81"/>
      <c r="E3" s="81"/>
      <c r="F3" s="81"/>
      <c r="G3" s="81"/>
      <c r="H3" s="81"/>
    </row>
    <row r="4" spans="1:8" ht="15.75" customHeight="1" x14ac:dyDescent="0.2">
      <c r="A4" s="1"/>
      <c r="B4" s="1"/>
    </row>
    <row r="5" spans="1:8" ht="15.75" customHeight="1" x14ac:dyDescent="0.2">
      <c r="A5" s="1"/>
      <c r="B5" s="1"/>
    </row>
    <row r="6" spans="1:8" ht="15.75" customHeight="1" x14ac:dyDescent="0.2">
      <c r="A6" s="1"/>
      <c r="B6" s="1"/>
    </row>
    <row r="7" spans="1:8" ht="15.75" customHeight="1" x14ac:dyDescent="0.2">
      <c r="A7" s="1"/>
      <c r="B7" s="1"/>
    </row>
    <row r="8" spans="1:8" ht="23.25" customHeight="1" x14ac:dyDescent="0.25">
      <c r="A8" s="1"/>
      <c r="B8" s="87" t="s">
        <v>2</v>
      </c>
      <c r="C8" s="88"/>
      <c r="D8" s="89"/>
      <c r="F8" s="90" t="s">
        <v>3</v>
      </c>
      <c r="G8" s="88"/>
      <c r="H8" s="89"/>
    </row>
    <row r="9" spans="1:8" ht="15.75" customHeight="1" x14ac:dyDescent="0.2">
      <c r="A9" s="1"/>
      <c r="B9" s="2" t="s">
        <v>4</v>
      </c>
      <c r="C9" s="3" t="s">
        <v>5</v>
      </c>
      <c r="D9" s="4" t="s">
        <v>6</v>
      </c>
      <c r="F9" s="5" t="s">
        <v>4</v>
      </c>
      <c r="G9" s="6" t="s">
        <v>5</v>
      </c>
      <c r="H9" s="7" t="s">
        <v>7</v>
      </c>
    </row>
    <row r="10" spans="1:8" ht="15.75" customHeight="1" x14ac:dyDescent="0.2">
      <c r="A10" s="1"/>
      <c r="B10" s="8">
        <v>2426000000000</v>
      </c>
      <c r="C10" s="9">
        <f t="shared" ref="C10:C20" si="0">B10/$B$22</f>
        <v>0.49228396627469284</v>
      </c>
      <c r="D10" s="10" t="s">
        <v>8</v>
      </c>
      <c r="F10" s="8">
        <v>1500000000000</v>
      </c>
      <c r="G10" s="9">
        <f t="shared" ref="G10:G17" si="1">F10/$F$22</f>
        <v>0.21984464311886268</v>
      </c>
      <c r="H10" s="10" t="s">
        <v>9</v>
      </c>
    </row>
    <row r="11" spans="1:8" ht="15.75" customHeight="1" x14ac:dyDescent="0.2">
      <c r="A11" s="1"/>
      <c r="B11" s="11">
        <v>1709000000000</v>
      </c>
      <c r="C11" s="9">
        <f t="shared" si="0"/>
        <v>0.34679031259828941</v>
      </c>
      <c r="D11" s="12" t="s">
        <v>10</v>
      </c>
      <c r="F11" s="11">
        <v>1300000000000</v>
      </c>
      <c r="G11" s="9">
        <f t="shared" si="1"/>
        <v>0.19053202403634764</v>
      </c>
      <c r="H11" s="12" t="s">
        <v>11</v>
      </c>
    </row>
    <row r="12" spans="1:8" ht="15.75" customHeight="1" x14ac:dyDescent="0.2">
      <c r="A12" s="1"/>
      <c r="B12" s="11">
        <v>530000000000</v>
      </c>
      <c r="C12" s="9">
        <f t="shared" si="0"/>
        <v>0.10754761010947535</v>
      </c>
      <c r="D12" s="12" t="s">
        <v>12</v>
      </c>
      <c r="F12" s="11">
        <v>1100000000000</v>
      </c>
      <c r="G12" s="9">
        <f t="shared" si="1"/>
        <v>0.16121940495383263</v>
      </c>
      <c r="H12" s="12" t="s">
        <v>13</v>
      </c>
    </row>
    <row r="13" spans="1:8" ht="15.75" customHeight="1" x14ac:dyDescent="0.2">
      <c r="A13" s="1"/>
      <c r="B13" s="11">
        <v>101000000000</v>
      </c>
      <c r="C13" s="9">
        <f t="shared" si="0"/>
        <v>2.049492192652266E-2</v>
      </c>
      <c r="D13" s="12" t="s">
        <v>14</v>
      </c>
      <c r="F13" s="11">
        <v>973000000000</v>
      </c>
      <c r="G13" s="9">
        <f t="shared" si="1"/>
        <v>0.14260589183643557</v>
      </c>
      <c r="H13" s="12" t="s">
        <v>15</v>
      </c>
    </row>
    <row r="14" spans="1:8" ht="15.75" customHeight="1" x14ac:dyDescent="0.2">
      <c r="A14" s="1"/>
      <c r="B14" s="11">
        <v>77000000000</v>
      </c>
      <c r="C14" s="9">
        <f t="shared" si="0"/>
        <v>1.5624841468735098E-2</v>
      </c>
      <c r="D14" s="12" t="s">
        <v>16</v>
      </c>
      <c r="F14" s="11">
        <v>874000000000</v>
      </c>
      <c r="G14" s="9">
        <f t="shared" si="1"/>
        <v>0.12809614539059064</v>
      </c>
      <c r="H14" s="12" t="s">
        <v>17</v>
      </c>
    </row>
    <row r="15" spans="1:8" ht="15.75" customHeight="1" x14ac:dyDescent="0.2">
      <c r="A15" s="1"/>
      <c r="B15" s="11">
        <v>31600000000</v>
      </c>
      <c r="C15" s="9">
        <f t="shared" si="0"/>
        <v>6.4122726027536249E-3</v>
      </c>
      <c r="D15" s="12" t="s">
        <v>18</v>
      </c>
      <c r="F15" s="11">
        <v>695000000000</v>
      </c>
      <c r="G15" s="9">
        <f t="shared" si="1"/>
        <v>0.10186135131173971</v>
      </c>
      <c r="H15" s="12" t="s">
        <v>19</v>
      </c>
    </row>
    <row r="16" spans="1:8" ht="15.75" customHeight="1" x14ac:dyDescent="0.2">
      <c r="A16" s="1"/>
      <c r="B16" s="11">
        <v>31000000000</v>
      </c>
      <c r="C16" s="9">
        <f t="shared" si="0"/>
        <v>6.2905205913089358E-3</v>
      </c>
      <c r="D16" s="12" t="s">
        <v>20</v>
      </c>
      <c r="F16" s="11">
        <v>276000000000</v>
      </c>
      <c r="G16" s="9">
        <f t="shared" si="1"/>
        <v>4.0451414333870735E-2</v>
      </c>
      <c r="H16" s="12" t="s">
        <v>21</v>
      </c>
    </row>
    <row r="17" spans="1:10" ht="15.75" customHeight="1" x14ac:dyDescent="0.2">
      <c r="A17" s="1"/>
      <c r="B17" s="11">
        <v>9750000000</v>
      </c>
      <c r="C17" s="9">
        <f t="shared" si="0"/>
        <v>1.9784701859761975E-3</v>
      </c>
      <c r="D17" s="12" t="s">
        <v>22</v>
      </c>
      <c r="F17" s="11">
        <v>105000000000</v>
      </c>
      <c r="G17" s="9">
        <f t="shared" si="1"/>
        <v>1.5389125018320387E-2</v>
      </c>
      <c r="H17" s="12" t="s">
        <v>23</v>
      </c>
    </row>
    <row r="18" spans="1:10" ht="15.75" customHeight="1" x14ac:dyDescent="0.2">
      <c r="A18" s="1"/>
      <c r="B18" s="11">
        <v>7000000000</v>
      </c>
      <c r="C18" s="9">
        <f t="shared" si="0"/>
        <v>1.4204401335213726E-3</v>
      </c>
      <c r="D18" s="12" t="s">
        <v>24</v>
      </c>
      <c r="F18" s="11"/>
      <c r="G18" s="9"/>
      <c r="H18" s="12"/>
    </row>
    <row r="19" spans="1:10" ht="15.75" customHeight="1" x14ac:dyDescent="0.2">
      <c r="A19" s="1"/>
      <c r="B19" s="11">
        <v>4000000000</v>
      </c>
      <c r="C19" s="9">
        <f t="shared" si="0"/>
        <v>8.1168007629792713E-4</v>
      </c>
      <c r="D19" s="12" t="s">
        <v>25</v>
      </c>
      <c r="F19" s="11"/>
      <c r="G19" s="9"/>
      <c r="H19" s="12"/>
    </row>
    <row r="20" spans="1:10" ht="15.75" customHeight="1" x14ac:dyDescent="0.2">
      <c r="A20" s="1"/>
      <c r="B20" s="13">
        <v>1700000000</v>
      </c>
      <c r="C20" s="14">
        <f t="shared" si="0"/>
        <v>3.4496403242661907E-4</v>
      </c>
      <c r="D20" s="15" t="s">
        <v>10</v>
      </c>
      <c r="F20" s="13"/>
      <c r="G20" s="14"/>
      <c r="H20" s="15"/>
    </row>
    <row r="21" spans="1:10" ht="15.75" customHeight="1" x14ac:dyDescent="0.2">
      <c r="A21" s="1"/>
      <c r="B21" s="1"/>
      <c r="F21" s="1"/>
    </row>
    <row r="22" spans="1:10" ht="15.75" customHeight="1" x14ac:dyDescent="0.2">
      <c r="A22" s="16"/>
      <c r="B22" s="17">
        <f>SUM(B10:B20)</f>
        <v>4928050000000</v>
      </c>
      <c r="C22" s="18"/>
      <c r="D22" s="19" t="s">
        <v>26</v>
      </c>
      <c r="F22" s="17">
        <f>SUM(F10:F20)</f>
        <v>6823000000000</v>
      </c>
      <c r="G22" s="18"/>
      <c r="H22" s="19" t="s">
        <v>27</v>
      </c>
    </row>
    <row r="23" spans="1:10" ht="15.75" customHeight="1" x14ac:dyDescent="0.2">
      <c r="A23" s="1"/>
      <c r="B23" s="1"/>
      <c r="F23" s="20"/>
      <c r="G23" s="21"/>
      <c r="H23" s="21"/>
    </row>
    <row r="24" spans="1:10" ht="15.75" customHeight="1" x14ac:dyDescent="0.2">
      <c r="A24" s="1"/>
      <c r="B24" s="1"/>
      <c r="F24" s="22">
        <f>F22-B22</f>
        <v>1894950000000</v>
      </c>
      <c r="G24" s="23">
        <f>F24/$F$22</f>
        <v>0.27772973765205922</v>
      </c>
      <c r="H24" s="24" t="s">
        <v>28</v>
      </c>
    </row>
    <row r="25" spans="1:10" ht="15.75" customHeight="1" x14ac:dyDescent="0.2">
      <c r="A25" s="1"/>
      <c r="B25" s="1"/>
    </row>
    <row r="26" spans="1:10" ht="15.75" customHeight="1" x14ac:dyDescent="0.2">
      <c r="A26" s="1"/>
      <c r="B26" s="1"/>
      <c r="F26" s="25" t="e">
        <f>#REF!+#REF!</f>
        <v>#REF!</v>
      </c>
      <c r="G26" s="26"/>
      <c r="H26" s="27" t="s">
        <v>29</v>
      </c>
      <c r="J26" s="28" t="s">
        <v>30</v>
      </c>
    </row>
    <row r="27" spans="1:10" ht="15.75" customHeight="1" x14ac:dyDescent="0.2">
      <c r="A27" s="1"/>
      <c r="B27" s="1"/>
      <c r="F27" s="29">
        <f>'Line Item Detail'!B29</f>
        <v>2.631031818848014E-3</v>
      </c>
      <c r="G27" s="30"/>
      <c r="H27" s="31" t="s">
        <v>31</v>
      </c>
    </row>
    <row r="28" spans="1:10" ht="15.75" customHeight="1" x14ac:dyDescent="0.2">
      <c r="A28" s="1"/>
      <c r="B28" s="1"/>
      <c r="F28" s="32">
        <f>'Line Item Detail'!B30</f>
        <v>8.9757650500000008E-3</v>
      </c>
      <c r="G28" s="33"/>
      <c r="H28" s="34" t="s">
        <v>32</v>
      </c>
    </row>
    <row r="29" spans="1:10" ht="15.75" customHeight="1" x14ac:dyDescent="0.2">
      <c r="A29" s="1"/>
      <c r="B29" s="1"/>
    </row>
    <row r="30" spans="1:10" ht="15.75" customHeight="1" x14ac:dyDescent="0.2">
      <c r="A30" s="1"/>
      <c r="B30" s="16"/>
    </row>
    <row r="31" spans="1:10" ht="15.75" customHeight="1" x14ac:dyDescent="0.2">
      <c r="A31" s="1"/>
      <c r="B31" s="16" t="s">
        <v>33</v>
      </c>
    </row>
    <row r="32" spans="1:10" ht="33" customHeight="1" x14ac:dyDescent="0.2">
      <c r="A32" s="1"/>
      <c r="B32" s="91" t="s">
        <v>34</v>
      </c>
      <c r="C32" s="81"/>
      <c r="D32" s="81"/>
      <c r="E32" s="81"/>
      <c r="F32" s="81"/>
      <c r="G32" s="81"/>
      <c r="H32" s="81"/>
    </row>
    <row r="33" spans="1:8" ht="15.75" customHeight="1" x14ac:dyDescent="0.2">
      <c r="A33" s="1"/>
      <c r="B33" s="92" t="s">
        <v>35</v>
      </c>
      <c r="C33" s="81"/>
      <c r="D33" s="81"/>
      <c r="E33" s="81"/>
      <c r="F33" s="81"/>
      <c r="G33" s="81"/>
      <c r="H33" s="81"/>
    </row>
    <row r="34" spans="1:8" ht="15.75" customHeight="1" x14ac:dyDescent="0.2">
      <c r="A34" s="1"/>
      <c r="B34" s="80" t="s">
        <v>36</v>
      </c>
      <c r="C34" s="81"/>
      <c r="D34" s="81"/>
      <c r="E34" s="81"/>
      <c r="F34" s="81"/>
      <c r="G34" s="81"/>
      <c r="H34" s="81"/>
    </row>
    <row r="35" spans="1:8" ht="37.5" customHeight="1" x14ac:dyDescent="0.2">
      <c r="A35" s="1"/>
      <c r="B35" s="80" t="s">
        <v>37</v>
      </c>
      <c r="C35" s="81"/>
      <c r="D35" s="81"/>
      <c r="E35" s="81"/>
      <c r="F35" s="81"/>
      <c r="G35" s="81"/>
      <c r="H35" s="81"/>
    </row>
    <row r="36" spans="1:8" ht="15.75" customHeight="1" x14ac:dyDescent="0.2">
      <c r="A36" s="1"/>
      <c r="B36" s="1"/>
      <c r="C36" s="1"/>
      <c r="D36" s="1"/>
      <c r="E36" s="1"/>
      <c r="F36" s="1"/>
      <c r="G36" s="1"/>
      <c r="H36" s="1"/>
    </row>
    <row r="37" spans="1:8" ht="15.75" customHeight="1" x14ac:dyDescent="0.2">
      <c r="A37" s="1"/>
      <c r="B37" s="1"/>
      <c r="C37" s="1"/>
      <c r="D37" s="1"/>
      <c r="E37" s="1"/>
      <c r="F37" s="1"/>
      <c r="G37" s="1"/>
      <c r="H37" s="1"/>
    </row>
    <row r="38" spans="1:8" ht="15.75" customHeight="1" x14ac:dyDescent="0.2">
      <c r="A38" s="1"/>
      <c r="B38" s="1"/>
      <c r="C38" s="1"/>
      <c r="D38" s="1"/>
      <c r="E38" s="1"/>
      <c r="F38" s="1"/>
      <c r="G38" s="1"/>
      <c r="H38" s="1"/>
    </row>
    <row r="39" spans="1:8" ht="15.75" customHeight="1" x14ac:dyDescent="0.2">
      <c r="A39" s="1"/>
      <c r="B39" s="1"/>
      <c r="C39" s="1"/>
      <c r="D39" s="1"/>
      <c r="E39" s="1"/>
      <c r="F39" s="1"/>
      <c r="G39" s="1"/>
      <c r="H39" s="1"/>
    </row>
    <row r="40" spans="1:8" ht="15.75" customHeight="1" x14ac:dyDescent="0.2">
      <c r="A40" s="1"/>
      <c r="B40" s="1"/>
      <c r="C40" s="1"/>
      <c r="D40" s="1"/>
      <c r="E40" s="1"/>
      <c r="F40" s="1"/>
      <c r="G40" s="1"/>
      <c r="H40" s="1"/>
    </row>
    <row r="41" spans="1:8" ht="15.75" customHeight="1" x14ac:dyDescent="0.2">
      <c r="A41" s="1"/>
      <c r="B41" s="1"/>
      <c r="C41" s="1"/>
      <c r="D41" s="1"/>
      <c r="E41" s="1"/>
      <c r="F41" s="1"/>
      <c r="G41" s="1"/>
      <c r="H41" s="1"/>
    </row>
    <row r="42" spans="1:8" ht="15.75" customHeight="1" x14ac:dyDescent="0.2">
      <c r="A42" s="1"/>
      <c r="B42" s="1"/>
      <c r="C42" s="1"/>
      <c r="D42" s="1"/>
      <c r="E42" s="1"/>
      <c r="F42" s="1"/>
      <c r="G42" s="1"/>
      <c r="H42" s="1"/>
    </row>
    <row r="43" spans="1:8" ht="15.75" customHeight="1" x14ac:dyDescent="0.2">
      <c r="A43" s="1"/>
      <c r="B43" s="1"/>
      <c r="C43" s="1"/>
      <c r="D43" s="1"/>
      <c r="E43" s="1"/>
      <c r="F43" s="1"/>
      <c r="G43" s="1"/>
      <c r="H43" s="1"/>
    </row>
    <row r="44" spans="1:8" ht="15.75" customHeight="1" x14ac:dyDescent="0.2">
      <c r="A44" s="1"/>
      <c r="B44" s="1"/>
      <c r="C44" s="1"/>
      <c r="D44" s="1"/>
      <c r="E44" s="1"/>
      <c r="F44" s="1"/>
      <c r="G44" s="1"/>
      <c r="H44" s="1"/>
    </row>
    <row r="45" spans="1:8" ht="15.75" customHeight="1" x14ac:dyDescent="0.2">
      <c r="A45" s="1"/>
      <c r="B45" s="1"/>
      <c r="C45" s="1"/>
      <c r="D45" s="1"/>
      <c r="E45" s="1"/>
      <c r="F45" s="1"/>
      <c r="G45" s="1"/>
      <c r="H45" s="1"/>
    </row>
    <row r="46" spans="1:8" ht="15.75" customHeight="1" x14ac:dyDescent="0.2">
      <c r="A46" s="1"/>
      <c r="B46" s="1"/>
      <c r="C46" s="1"/>
      <c r="D46" s="1"/>
      <c r="E46" s="1"/>
      <c r="F46" s="1"/>
      <c r="G46" s="1"/>
      <c r="H46" s="1"/>
    </row>
    <row r="47" spans="1:8" ht="15.75" customHeight="1" x14ac:dyDescent="0.2">
      <c r="A47" s="1"/>
      <c r="B47" s="1"/>
      <c r="C47" s="1"/>
      <c r="D47" s="1"/>
      <c r="E47" s="1"/>
      <c r="F47" s="1"/>
      <c r="G47" s="1"/>
      <c r="H47" s="1"/>
    </row>
    <row r="48" spans="1:8" ht="15.75" customHeight="1" x14ac:dyDescent="0.2">
      <c r="A48" s="1"/>
      <c r="B48" s="1"/>
      <c r="C48" s="1"/>
      <c r="D48" s="1"/>
      <c r="E48" s="1"/>
      <c r="F48" s="1"/>
      <c r="G48" s="1"/>
      <c r="H48" s="1"/>
    </row>
    <row r="49" spans="1:8" ht="15.75" customHeight="1" x14ac:dyDescent="0.2">
      <c r="A49" s="1"/>
      <c r="B49" s="1"/>
      <c r="C49" s="1"/>
      <c r="D49" s="1"/>
      <c r="E49" s="1"/>
      <c r="F49" s="1"/>
      <c r="G49" s="1"/>
      <c r="H49" s="1"/>
    </row>
    <row r="50" spans="1:8" ht="15.75" customHeight="1" x14ac:dyDescent="0.2">
      <c r="A50" s="1"/>
      <c r="B50" s="1"/>
      <c r="C50" s="1"/>
      <c r="D50" s="1"/>
      <c r="E50" s="1"/>
      <c r="F50" s="1"/>
      <c r="G50" s="1"/>
      <c r="H50" s="1"/>
    </row>
    <row r="51" spans="1:8" ht="15.75" customHeight="1" x14ac:dyDescent="0.2">
      <c r="A51" s="1"/>
      <c r="B51" s="1"/>
      <c r="C51" s="1"/>
      <c r="D51" s="1"/>
      <c r="E51" s="1"/>
      <c r="F51" s="1"/>
      <c r="G51" s="1"/>
      <c r="H51" s="1"/>
    </row>
    <row r="52" spans="1:8" ht="15.75" customHeight="1" x14ac:dyDescent="0.2">
      <c r="A52" s="1"/>
      <c r="B52" s="1"/>
      <c r="C52" s="1"/>
      <c r="D52" s="1"/>
      <c r="E52" s="1"/>
      <c r="F52" s="1"/>
      <c r="G52" s="1"/>
      <c r="H52" s="1"/>
    </row>
    <row r="53" spans="1:8" ht="15.75" customHeight="1" x14ac:dyDescent="0.2">
      <c r="A53" s="1"/>
      <c r="B53" s="1"/>
      <c r="C53" s="1"/>
      <c r="D53" s="1"/>
      <c r="E53" s="1"/>
      <c r="F53" s="1"/>
      <c r="G53" s="1"/>
      <c r="H53" s="1"/>
    </row>
    <row r="54" spans="1:8" ht="15.75" customHeight="1" x14ac:dyDescent="0.2">
      <c r="A54" s="1"/>
      <c r="B54" s="1"/>
      <c r="C54" s="1"/>
      <c r="D54" s="1"/>
      <c r="E54" s="1"/>
      <c r="F54" s="1"/>
      <c r="G54" s="1"/>
      <c r="H54" s="1"/>
    </row>
    <row r="55" spans="1:8" ht="15.75" customHeight="1" x14ac:dyDescent="0.2">
      <c r="A55" s="1"/>
      <c r="B55" s="1"/>
      <c r="C55" s="1"/>
      <c r="D55" s="1"/>
      <c r="E55" s="1"/>
      <c r="F55" s="1"/>
      <c r="G55" s="1"/>
      <c r="H55" s="1"/>
    </row>
    <row r="56" spans="1:8" ht="15.75" customHeight="1" x14ac:dyDescent="0.2">
      <c r="A56" s="1"/>
      <c r="B56" s="1"/>
      <c r="C56" s="1"/>
      <c r="D56" s="1"/>
      <c r="E56" s="1"/>
      <c r="F56" s="1"/>
      <c r="G56" s="1"/>
      <c r="H56" s="1"/>
    </row>
    <row r="57" spans="1:8" ht="15.75" customHeight="1" x14ac:dyDescent="0.2">
      <c r="A57" s="1"/>
      <c r="B57" s="1"/>
      <c r="C57" s="1"/>
      <c r="D57" s="1"/>
      <c r="E57" s="1"/>
      <c r="F57" s="1"/>
      <c r="G57" s="1"/>
      <c r="H57" s="1"/>
    </row>
    <row r="58" spans="1:8" ht="15.75" customHeight="1" x14ac:dyDescent="0.2">
      <c r="A58" s="1"/>
      <c r="B58" s="1"/>
      <c r="C58" s="1"/>
      <c r="D58" s="1"/>
      <c r="E58" s="1"/>
      <c r="F58" s="1"/>
      <c r="G58" s="1"/>
      <c r="H58" s="1"/>
    </row>
    <row r="59" spans="1:8" ht="15.75" customHeight="1" x14ac:dyDescent="0.2">
      <c r="A59" s="1"/>
      <c r="B59" s="1"/>
      <c r="C59" s="1"/>
      <c r="D59" s="1"/>
      <c r="E59" s="1"/>
      <c r="F59" s="1"/>
      <c r="G59" s="1"/>
      <c r="H59" s="1"/>
    </row>
    <row r="60" spans="1:8" ht="15.75" customHeight="1" x14ac:dyDescent="0.2">
      <c r="A60" s="1"/>
      <c r="B60" s="1"/>
      <c r="C60" s="1"/>
      <c r="D60" s="1"/>
      <c r="E60" s="1"/>
      <c r="F60" s="1"/>
      <c r="G60" s="1"/>
      <c r="H60" s="1"/>
    </row>
    <row r="61" spans="1:8" ht="15.75" customHeight="1" x14ac:dyDescent="0.2">
      <c r="A61" s="1"/>
      <c r="B61" s="82"/>
      <c r="C61" s="81"/>
      <c r="D61" s="81"/>
      <c r="E61" s="81"/>
      <c r="F61" s="81"/>
      <c r="G61" s="81"/>
      <c r="H61" s="81"/>
    </row>
    <row r="62" spans="1:8" ht="15.75" customHeight="1" x14ac:dyDescent="0.2">
      <c r="B62" s="35"/>
    </row>
    <row r="63" spans="1:8" ht="15.75" customHeight="1" x14ac:dyDescent="0.2">
      <c r="B63" s="35"/>
    </row>
    <row r="64" spans="1:8" ht="15.75" customHeight="1" x14ac:dyDescent="0.2">
      <c r="B64" s="35"/>
    </row>
    <row r="65" spans="2:4" ht="15.75" customHeight="1" x14ac:dyDescent="0.2">
      <c r="B65" s="35" t="s">
        <v>38</v>
      </c>
    </row>
    <row r="66" spans="2:4" ht="15.75" customHeight="1" x14ac:dyDescent="0.2">
      <c r="C66" s="36" t="s">
        <v>39</v>
      </c>
      <c r="D66" s="36" t="s">
        <v>40</v>
      </c>
    </row>
    <row r="67" spans="2:4" ht="15.75" customHeight="1" x14ac:dyDescent="0.2">
      <c r="B67" s="37"/>
      <c r="C67" s="38">
        <v>7.2</v>
      </c>
      <c r="D67" s="37">
        <v>2000</v>
      </c>
    </row>
    <row r="68" spans="2:4" ht="15.75" customHeight="1" x14ac:dyDescent="0.2">
      <c r="B68" s="37"/>
    </row>
    <row r="69" spans="2:4" ht="15.75" customHeight="1" x14ac:dyDescent="0.2">
      <c r="B69" s="37"/>
    </row>
    <row r="70" spans="2:4" ht="15.75" customHeight="1" x14ac:dyDescent="0.2">
      <c r="B70" s="37"/>
    </row>
    <row r="71" spans="2:4" ht="15.75" customHeight="1" x14ac:dyDescent="0.2">
      <c r="B71" s="37"/>
    </row>
    <row r="72" spans="2:4" ht="15.75" customHeight="1" x14ac:dyDescent="0.2"/>
    <row r="73" spans="2:4" ht="15.75" customHeight="1" x14ac:dyDescent="0.2">
      <c r="D73" s="37"/>
    </row>
    <row r="74" spans="2:4" ht="15.75" customHeight="1" x14ac:dyDescent="0.2">
      <c r="C74" s="36"/>
    </row>
    <row r="75" spans="2:4" ht="15.75" customHeight="1" x14ac:dyDescent="0.2"/>
    <row r="76" spans="2:4" ht="15.75" customHeight="1" x14ac:dyDescent="0.2"/>
    <row r="77" spans="2:4" ht="15.75" customHeight="1" x14ac:dyDescent="0.2"/>
    <row r="78" spans="2:4" ht="15.75" customHeight="1" x14ac:dyDescent="0.2">
      <c r="C78" s="39"/>
    </row>
    <row r="79" spans="2:4" ht="15.75" customHeight="1" x14ac:dyDescent="0.2"/>
    <row r="80" spans="2:4"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9">
    <mergeCell ref="B35:H35"/>
    <mergeCell ref="B61:H61"/>
    <mergeCell ref="B2:H2"/>
    <mergeCell ref="B3:H3"/>
    <mergeCell ref="B8:D8"/>
    <mergeCell ref="F8:H8"/>
    <mergeCell ref="B32:H32"/>
    <mergeCell ref="B33:H33"/>
    <mergeCell ref="B34:H34"/>
  </mergeCells>
  <hyperlinks>
    <hyperlink ref="B32"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M1000"/>
  <sheetViews>
    <sheetView showGridLines="0" workbookViewId="0"/>
  </sheetViews>
  <sheetFormatPr defaultColWidth="12.5703125" defaultRowHeight="15" customHeight="1" x14ac:dyDescent="0.2"/>
  <cols>
    <col min="1" max="1" width="4.85546875" customWidth="1"/>
    <col min="2" max="6" width="12.5703125" customWidth="1"/>
  </cols>
  <sheetData>
    <row r="1" ht="15.75" customHeight="1" x14ac:dyDescent="0.2"/>
    <row r="2" ht="15.75" customHeight="1" x14ac:dyDescent="0.2"/>
    <row r="3" ht="15.75" customHeight="1" x14ac:dyDescent="0.2"/>
    <row r="4" ht="15.75" customHeight="1" x14ac:dyDescent="0.2"/>
    <row r="5" ht="15.75" customHeight="1" x14ac:dyDescent="0.2"/>
    <row r="6" ht="15.75" customHeight="1" x14ac:dyDescent="0.2"/>
    <row r="7" ht="15.75" customHeight="1" x14ac:dyDescent="0.2"/>
    <row r="8" ht="15.75" customHeight="1" x14ac:dyDescent="0.2"/>
    <row r="9" ht="15.75" customHeight="1" x14ac:dyDescent="0.2"/>
    <row r="10" ht="15.75" customHeight="1" x14ac:dyDescent="0.2"/>
    <row r="11" ht="15.75" customHeight="1" x14ac:dyDescent="0.2"/>
    <row r="12" ht="15.75" customHeight="1" x14ac:dyDescent="0.2"/>
    <row r="13" ht="15.75" customHeight="1" x14ac:dyDescent="0.2"/>
    <row r="14" ht="15.75" customHeight="1" x14ac:dyDescent="0.2"/>
    <row r="15" ht="15.75" customHeight="1" x14ac:dyDescent="0.2"/>
    <row r="1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c r="B35" s="93" t="s">
        <v>33</v>
      </c>
      <c r="C35" s="81"/>
      <c r="D35" s="81"/>
      <c r="E35" s="81"/>
      <c r="F35" s="81"/>
      <c r="G35" s="81"/>
      <c r="H35" s="81"/>
      <c r="I35" s="81"/>
      <c r="J35" s="81"/>
      <c r="K35" s="81"/>
      <c r="L35" s="81"/>
      <c r="M35" s="81"/>
    </row>
    <row r="36" spans="2:13" ht="27.75" customHeight="1" x14ac:dyDescent="0.2">
      <c r="B36" s="94" t="s">
        <v>41</v>
      </c>
      <c r="C36" s="84"/>
      <c r="D36" s="84"/>
      <c r="E36" s="84"/>
      <c r="F36" s="84"/>
      <c r="G36" s="84"/>
      <c r="H36" s="84"/>
      <c r="I36" s="84"/>
      <c r="J36" s="84"/>
      <c r="K36" s="84"/>
      <c r="L36" s="84"/>
      <c r="M36" s="85"/>
    </row>
    <row r="37" spans="2:13" ht="15.75" customHeight="1" x14ac:dyDescent="0.2"/>
    <row r="38" spans="2:13" ht="15.75" customHeight="1" x14ac:dyDescent="0.2"/>
    <row r="39" spans="2:13" ht="15.75" customHeight="1" x14ac:dyDescent="0.2"/>
    <row r="40" spans="2:13" ht="15.75" customHeight="1" x14ac:dyDescent="0.2"/>
    <row r="41" spans="2:13" ht="15.75" customHeight="1" x14ac:dyDescent="0.2"/>
    <row r="42" spans="2:13" ht="15.75" customHeight="1" x14ac:dyDescent="0.2"/>
    <row r="43" spans="2:13" ht="15.75" customHeight="1" x14ac:dyDescent="0.2"/>
    <row r="44" spans="2:13" ht="15.75" customHeight="1" x14ac:dyDescent="0.2"/>
    <row r="45" spans="2:13" ht="15.75" customHeight="1" x14ac:dyDescent="0.2"/>
    <row r="46" spans="2:13" ht="15.75" customHeight="1" x14ac:dyDescent="0.2"/>
    <row r="47" spans="2:13" ht="15.75" customHeight="1" x14ac:dyDescent="0.2"/>
    <row r="48" spans="2: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B35:M35"/>
    <mergeCell ref="B36:M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1000"/>
  <sheetViews>
    <sheetView showGridLines="0" workbookViewId="0"/>
  </sheetViews>
  <sheetFormatPr defaultColWidth="12.5703125" defaultRowHeight="15" customHeight="1" x14ac:dyDescent="0.2"/>
  <cols>
    <col min="1" max="1" width="4.7109375" customWidth="1"/>
    <col min="2" max="2" width="9.85546875" customWidth="1"/>
    <col min="3" max="3" width="40.42578125" customWidth="1"/>
    <col min="4" max="4" width="14" customWidth="1"/>
    <col min="5" max="5" width="18.28515625" customWidth="1"/>
    <col min="6" max="6" width="14.28515625" customWidth="1"/>
    <col min="7" max="7" width="49.28515625" customWidth="1"/>
    <col min="8" max="8" width="26.85546875" customWidth="1"/>
  </cols>
  <sheetData>
    <row r="1" spans="1:8" ht="15.75" customHeight="1" x14ac:dyDescent="0.2"/>
    <row r="2" spans="1:8" ht="34.5" customHeight="1" x14ac:dyDescent="0.2">
      <c r="A2" s="1"/>
      <c r="B2" s="95" t="s">
        <v>43</v>
      </c>
      <c r="C2" s="96"/>
      <c r="D2" s="96"/>
      <c r="E2" s="96"/>
      <c r="F2" s="96"/>
      <c r="G2" s="96"/>
      <c r="H2" s="97"/>
    </row>
    <row r="3" spans="1:8" ht="15.75" customHeight="1" x14ac:dyDescent="0.2">
      <c r="A3" s="1"/>
    </row>
    <row r="4" spans="1:8" ht="24" customHeight="1" x14ac:dyDescent="0.25">
      <c r="A4" s="1"/>
      <c r="B4" s="98" t="s">
        <v>44</v>
      </c>
      <c r="C4" s="96"/>
      <c r="D4" s="96"/>
      <c r="E4" s="96"/>
      <c r="F4" s="96"/>
      <c r="G4" s="96"/>
      <c r="H4" s="97"/>
    </row>
    <row r="5" spans="1:8" ht="33" customHeight="1" x14ac:dyDescent="0.2">
      <c r="A5" s="1"/>
      <c r="B5" s="40" t="s">
        <v>45</v>
      </c>
      <c r="C5" s="40" t="s">
        <v>46</v>
      </c>
      <c r="D5" s="40" t="s">
        <v>47</v>
      </c>
      <c r="E5" s="40" t="s">
        <v>48</v>
      </c>
      <c r="F5" s="40" t="s">
        <v>49</v>
      </c>
      <c r="G5" s="40" t="s">
        <v>50</v>
      </c>
      <c r="H5" s="40" t="s">
        <v>33</v>
      </c>
    </row>
    <row r="6" spans="1:8" ht="15.75" customHeight="1" x14ac:dyDescent="0.2"/>
    <row r="7" spans="1:8" ht="15.75" customHeight="1" x14ac:dyDescent="0.2">
      <c r="A7" s="1"/>
      <c r="B7" s="41">
        <f>Estimates!B11</f>
        <v>5860000000</v>
      </c>
      <c r="C7" s="42" t="s">
        <v>51</v>
      </c>
      <c r="D7" s="43" t="s">
        <v>52</v>
      </c>
      <c r="E7" s="44" t="s">
        <v>53</v>
      </c>
      <c r="F7" s="45">
        <v>45698</v>
      </c>
      <c r="G7" s="42"/>
      <c r="H7" s="46" t="s">
        <v>54</v>
      </c>
    </row>
    <row r="8" spans="1:8" ht="15.75" customHeight="1" x14ac:dyDescent="0.2">
      <c r="A8" s="1"/>
      <c r="B8" s="41">
        <v>4000000000</v>
      </c>
      <c r="C8" s="42" t="s">
        <v>55</v>
      </c>
      <c r="D8" s="43" t="s">
        <v>56</v>
      </c>
      <c r="E8" s="44" t="s">
        <v>53</v>
      </c>
      <c r="F8" s="45">
        <v>45698</v>
      </c>
      <c r="G8" s="42" t="s">
        <v>57</v>
      </c>
      <c r="H8" s="46" t="s">
        <v>58</v>
      </c>
    </row>
    <row r="9" spans="1:8" ht="15.75" customHeight="1" x14ac:dyDescent="0.2">
      <c r="A9" s="1"/>
      <c r="B9" s="41">
        <v>4000000000</v>
      </c>
      <c r="C9" s="42" t="s">
        <v>59</v>
      </c>
      <c r="D9" s="43" t="s">
        <v>56</v>
      </c>
      <c r="E9" s="47"/>
      <c r="F9" s="45">
        <v>45695</v>
      </c>
      <c r="G9" s="42" t="s">
        <v>57</v>
      </c>
      <c r="H9" s="46" t="s">
        <v>58</v>
      </c>
    </row>
    <row r="10" spans="1:8" ht="15.75" customHeight="1" x14ac:dyDescent="0.2">
      <c r="A10" s="1"/>
      <c r="B10" s="41">
        <v>881000000</v>
      </c>
      <c r="C10" s="42" t="s">
        <v>60</v>
      </c>
      <c r="D10" s="43" t="s">
        <v>61</v>
      </c>
      <c r="E10" s="42" t="s">
        <v>62</v>
      </c>
      <c r="F10" s="45">
        <v>45698</v>
      </c>
      <c r="G10" s="42" t="s">
        <v>63</v>
      </c>
      <c r="H10" s="46"/>
    </row>
    <row r="11" spans="1:8" ht="15.75" customHeight="1" x14ac:dyDescent="0.2">
      <c r="A11" s="1"/>
      <c r="B11" s="41">
        <v>810600000</v>
      </c>
      <c r="C11" s="42" t="s">
        <v>64</v>
      </c>
      <c r="D11" s="43" t="s">
        <v>65</v>
      </c>
      <c r="E11" s="45"/>
      <c r="F11" s="45">
        <v>45698</v>
      </c>
      <c r="G11" s="42"/>
      <c r="H11" s="46"/>
    </row>
    <row r="12" spans="1:8" ht="15.75" customHeight="1" x14ac:dyDescent="0.2">
      <c r="A12" s="1"/>
      <c r="B12" s="41">
        <v>784000000</v>
      </c>
      <c r="C12" s="42" t="s">
        <v>66</v>
      </c>
      <c r="D12" s="43" t="s">
        <v>67</v>
      </c>
      <c r="E12" s="45"/>
      <c r="F12" s="45">
        <v>45679</v>
      </c>
      <c r="G12" s="43" t="s">
        <v>68</v>
      </c>
      <c r="H12" s="46"/>
    </row>
    <row r="13" spans="1:8" ht="15.75" customHeight="1" x14ac:dyDescent="0.2">
      <c r="A13" s="1"/>
      <c r="B13" s="41">
        <f>1000060792-228730692</f>
        <v>771330100</v>
      </c>
      <c r="C13" s="42" t="s">
        <v>69</v>
      </c>
      <c r="D13" s="43" t="s">
        <v>70</v>
      </c>
      <c r="E13" s="45"/>
      <c r="F13" s="45">
        <v>45688</v>
      </c>
      <c r="G13" s="42" t="s">
        <v>71</v>
      </c>
      <c r="H13" s="46" t="s">
        <v>72</v>
      </c>
    </row>
    <row r="14" spans="1:8" ht="15.75" customHeight="1" x14ac:dyDescent="0.2">
      <c r="A14" s="1"/>
      <c r="B14" s="41"/>
      <c r="C14" s="48" t="s">
        <v>73</v>
      </c>
      <c r="D14" s="43" t="s">
        <v>74</v>
      </c>
      <c r="E14" s="45"/>
      <c r="F14" s="45">
        <v>45681</v>
      </c>
      <c r="G14" s="42"/>
      <c r="H14" s="46"/>
    </row>
    <row r="15" spans="1:8" ht="15.75" customHeight="1" x14ac:dyDescent="0.2">
      <c r="A15" s="1"/>
      <c r="B15" s="41"/>
      <c r="C15" s="48" t="s">
        <v>75</v>
      </c>
      <c r="D15" s="43" t="s">
        <v>76</v>
      </c>
      <c r="E15" s="45"/>
      <c r="F15" s="45">
        <v>45681</v>
      </c>
      <c r="G15" s="42" t="s">
        <v>77</v>
      </c>
      <c r="H15" s="46"/>
    </row>
    <row r="16" spans="1:8" ht="15.75" customHeight="1" x14ac:dyDescent="0.2">
      <c r="A16" s="1"/>
      <c r="B16" s="41">
        <v>250000000</v>
      </c>
      <c r="C16" s="42" t="s">
        <v>78</v>
      </c>
      <c r="D16" s="43" t="s">
        <v>79</v>
      </c>
      <c r="E16" s="45"/>
      <c r="F16" s="45">
        <v>45695</v>
      </c>
      <c r="G16" s="42" t="s">
        <v>80</v>
      </c>
      <c r="H16" s="46"/>
    </row>
    <row r="17" spans="1:8" ht="15.75" customHeight="1" x14ac:dyDescent="0.2">
      <c r="A17" s="1"/>
      <c r="B17" s="41">
        <v>182000000</v>
      </c>
      <c r="C17" s="42" t="s">
        <v>81</v>
      </c>
      <c r="D17" s="43" t="s">
        <v>82</v>
      </c>
      <c r="E17" s="45"/>
      <c r="F17" s="45">
        <v>45695</v>
      </c>
      <c r="G17" s="42" t="s">
        <v>83</v>
      </c>
      <c r="H17" s="46"/>
    </row>
    <row r="18" spans="1:8" ht="15.75" customHeight="1" x14ac:dyDescent="0.2">
      <c r="A18" s="1"/>
      <c r="B18" s="41">
        <v>179000000</v>
      </c>
      <c r="C18" s="42" t="s">
        <v>84</v>
      </c>
      <c r="D18" s="43" t="s">
        <v>85</v>
      </c>
      <c r="E18" s="45"/>
      <c r="F18" s="45">
        <v>45678</v>
      </c>
      <c r="G18" s="43" t="s">
        <v>86</v>
      </c>
      <c r="H18" s="46"/>
    </row>
    <row r="19" spans="1:8" ht="15.75" customHeight="1" x14ac:dyDescent="0.2">
      <c r="A19" s="1"/>
      <c r="B19" s="41">
        <v>165000000</v>
      </c>
      <c r="C19" s="42" t="s">
        <v>87</v>
      </c>
      <c r="D19" s="43" t="s">
        <v>88</v>
      </c>
      <c r="E19" s="45"/>
      <c r="F19" s="45">
        <v>45691</v>
      </c>
      <c r="G19" s="42" t="s">
        <v>89</v>
      </c>
      <c r="H19" s="46"/>
    </row>
    <row r="20" spans="1:8" ht="15.75" customHeight="1" x14ac:dyDescent="0.2">
      <c r="A20" s="1"/>
      <c r="B20" s="41">
        <v>44600000</v>
      </c>
      <c r="C20" s="42" t="s">
        <v>90</v>
      </c>
      <c r="D20" s="43" t="s">
        <v>91</v>
      </c>
      <c r="E20" s="45"/>
      <c r="F20" s="45">
        <v>45690</v>
      </c>
      <c r="G20" s="42" t="s">
        <v>92</v>
      </c>
      <c r="H20" s="46"/>
    </row>
    <row r="21" spans="1:8" ht="25.5" customHeight="1" x14ac:dyDescent="0.2">
      <c r="A21" s="1"/>
      <c r="B21" s="41">
        <v>15000000</v>
      </c>
      <c r="C21" s="42" t="s">
        <v>93</v>
      </c>
      <c r="D21" s="43" t="s">
        <v>94</v>
      </c>
      <c r="E21" s="45"/>
      <c r="F21" s="45">
        <v>45695</v>
      </c>
      <c r="G21" s="42" t="s">
        <v>95</v>
      </c>
      <c r="H21" s="46"/>
    </row>
    <row r="22" spans="1:8" ht="15.75" customHeight="1" x14ac:dyDescent="0.2">
      <c r="A22" s="1"/>
      <c r="B22" s="41">
        <v>9000000</v>
      </c>
      <c r="C22" s="42" t="s">
        <v>96</v>
      </c>
      <c r="D22" s="43" t="s">
        <v>97</v>
      </c>
      <c r="E22" s="42" t="s">
        <v>62</v>
      </c>
      <c r="F22" s="45">
        <v>45698</v>
      </c>
      <c r="G22" s="42" t="s">
        <v>98</v>
      </c>
      <c r="H22" s="46"/>
    </row>
    <row r="23" spans="1:8" ht="15.75" customHeight="1" x14ac:dyDescent="0.2">
      <c r="A23" s="1"/>
      <c r="B23" s="41"/>
      <c r="C23" s="48" t="s">
        <v>99</v>
      </c>
      <c r="D23" s="43" t="s">
        <v>100</v>
      </c>
      <c r="E23" s="45"/>
      <c r="F23" s="45">
        <v>45672</v>
      </c>
      <c r="G23" s="43" t="s">
        <v>101</v>
      </c>
      <c r="H23" s="46"/>
    </row>
    <row r="24" spans="1:8" ht="15.75" customHeight="1" x14ac:dyDescent="0.2">
      <c r="A24" s="1"/>
      <c r="B24" s="41"/>
      <c r="C24" s="48" t="s">
        <v>102</v>
      </c>
      <c r="D24" s="43" t="s">
        <v>100</v>
      </c>
      <c r="E24" s="45"/>
      <c r="F24" s="45">
        <v>45672</v>
      </c>
      <c r="G24" s="43" t="s">
        <v>103</v>
      </c>
      <c r="H24" s="46"/>
    </row>
    <row r="25" spans="1:8" ht="15.75" customHeight="1" x14ac:dyDescent="0.2">
      <c r="A25" s="1"/>
      <c r="B25" s="41"/>
      <c r="C25" s="48" t="s">
        <v>104</v>
      </c>
      <c r="D25" s="43" t="s">
        <v>105</v>
      </c>
      <c r="E25" s="45"/>
      <c r="F25" s="45">
        <v>45683</v>
      </c>
      <c r="G25" s="42"/>
      <c r="H25" s="46"/>
    </row>
    <row r="26" spans="1:8" ht="15.75" customHeight="1" x14ac:dyDescent="0.2">
      <c r="A26" s="1"/>
      <c r="B26" s="49"/>
      <c r="C26" s="50"/>
      <c r="D26" s="50"/>
      <c r="E26" s="50"/>
      <c r="F26" s="50"/>
      <c r="G26" s="50"/>
      <c r="H26" s="51"/>
    </row>
    <row r="27" spans="1:8" ht="15.75" customHeight="1" x14ac:dyDescent="0.2">
      <c r="A27" s="1"/>
      <c r="B27" s="1"/>
    </row>
    <row r="28" spans="1:8" ht="15.75" customHeight="1" x14ac:dyDescent="0.2">
      <c r="A28" s="1"/>
      <c r="B28" s="52">
        <f>SUM(B7:B26)</f>
        <v>17951530100</v>
      </c>
      <c r="C28" s="53" t="s">
        <v>29</v>
      </c>
    </row>
    <row r="29" spans="1:8" ht="15.75" customHeight="1" x14ac:dyDescent="0.2">
      <c r="A29" s="1"/>
      <c r="B29" s="54">
        <f>B28/Dashboard!F22</f>
        <v>2.631031818848014E-3</v>
      </c>
      <c r="C29" s="55" t="s">
        <v>31</v>
      </c>
    </row>
    <row r="30" spans="1:8" ht="15.75" customHeight="1" x14ac:dyDescent="0.2">
      <c r="A30" s="1"/>
      <c r="B30" s="56">
        <f>B28/2000000000000</f>
        <v>8.9757650500000008E-3</v>
      </c>
      <c r="C30" s="57" t="s">
        <v>106</v>
      </c>
    </row>
    <row r="31" spans="1:8" ht="15.75" customHeight="1" x14ac:dyDescent="0.2">
      <c r="A31" s="1"/>
    </row>
    <row r="32" spans="1:8" ht="15.75" customHeight="1" x14ac:dyDescent="0.2"/>
    <row r="33" spans="1:8" ht="24" customHeight="1" x14ac:dyDescent="0.25">
      <c r="A33" s="1"/>
      <c r="B33" s="98" t="s">
        <v>107</v>
      </c>
      <c r="C33" s="96"/>
      <c r="D33" s="96"/>
      <c r="E33" s="96"/>
      <c r="F33" s="96"/>
      <c r="G33" s="96"/>
      <c r="H33" s="97"/>
    </row>
    <row r="34" spans="1:8" ht="72.75" customHeight="1" x14ac:dyDescent="0.2">
      <c r="A34" s="1"/>
      <c r="B34" s="99" t="s">
        <v>108</v>
      </c>
      <c r="C34" s="100"/>
      <c r="D34" s="100"/>
      <c r="E34" s="100"/>
      <c r="F34" s="100"/>
      <c r="G34" s="100"/>
      <c r="H34" s="101"/>
    </row>
    <row r="35" spans="1:8" ht="33" customHeight="1" x14ac:dyDescent="0.2">
      <c r="A35" s="1"/>
      <c r="B35" s="58" t="s">
        <v>45</v>
      </c>
      <c r="C35" s="58" t="s">
        <v>46</v>
      </c>
      <c r="D35" s="58" t="s">
        <v>47</v>
      </c>
      <c r="E35" s="58" t="s">
        <v>48</v>
      </c>
      <c r="F35" s="58" t="s">
        <v>49</v>
      </c>
      <c r="G35" s="58" t="s">
        <v>50</v>
      </c>
      <c r="H35" s="58" t="s">
        <v>33</v>
      </c>
    </row>
    <row r="36" spans="1:8" ht="15.75" customHeight="1" x14ac:dyDescent="0.2">
      <c r="A36" s="1"/>
      <c r="B36" s="59">
        <f>Estimates!B21</f>
        <v>35358867776</v>
      </c>
      <c r="C36" s="44" t="s">
        <v>109</v>
      </c>
      <c r="D36" s="60" t="s">
        <v>110</v>
      </c>
      <c r="E36" s="44" t="s">
        <v>111</v>
      </c>
      <c r="F36" s="47">
        <v>45691</v>
      </c>
      <c r="G36" s="42" t="s">
        <v>112</v>
      </c>
      <c r="H36" s="46" t="s">
        <v>113</v>
      </c>
    </row>
    <row r="37" spans="1:8" ht="15.75" customHeight="1" x14ac:dyDescent="0.2">
      <c r="A37" s="1"/>
      <c r="B37" s="41"/>
      <c r="C37" s="48" t="s">
        <v>99</v>
      </c>
      <c r="D37" s="43" t="s">
        <v>100</v>
      </c>
      <c r="E37" s="45"/>
      <c r="F37" s="45">
        <v>45672</v>
      </c>
      <c r="G37" s="43" t="s">
        <v>114</v>
      </c>
      <c r="H37" s="46"/>
    </row>
    <row r="38" spans="1:8" ht="15.75" customHeight="1" x14ac:dyDescent="0.2">
      <c r="A38" s="1"/>
      <c r="B38" s="41"/>
      <c r="C38" s="48" t="s">
        <v>102</v>
      </c>
      <c r="D38" s="43" t="s">
        <v>100</v>
      </c>
      <c r="E38" s="45"/>
      <c r="F38" s="45">
        <v>45672</v>
      </c>
      <c r="G38" s="43" t="s">
        <v>115</v>
      </c>
      <c r="H38" s="46"/>
    </row>
    <row r="39" spans="1:8" ht="15.75" customHeight="1" x14ac:dyDescent="0.2">
      <c r="A39" s="1"/>
      <c r="B39" s="41"/>
      <c r="C39" s="48" t="s">
        <v>104</v>
      </c>
      <c r="D39" s="43" t="s">
        <v>105</v>
      </c>
      <c r="E39" s="45"/>
      <c r="F39" s="45">
        <v>45683</v>
      </c>
      <c r="G39" s="42"/>
      <c r="H39" s="46"/>
    </row>
    <row r="40" spans="1:8" ht="15.75" customHeight="1" x14ac:dyDescent="0.2">
      <c r="B40" s="41"/>
      <c r="C40" s="48"/>
      <c r="D40" s="42"/>
      <c r="E40" s="45"/>
      <c r="F40" s="45"/>
      <c r="G40" s="42"/>
      <c r="H40" s="46"/>
    </row>
    <row r="41" spans="1:8" ht="15.75" customHeight="1" x14ac:dyDescent="0.2">
      <c r="B41" s="41"/>
      <c r="C41" s="48"/>
      <c r="D41" s="42"/>
      <c r="E41" s="45"/>
      <c r="F41" s="45"/>
      <c r="G41" s="42"/>
      <c r="H41" s="46"/>
    </row>
    <row r="42" spans="1:8" ht="15.75" customHeight="1" x14ac:dyDescent="0.2">
      <c r="B42" s="41"/>
      <c r="C42" s="48"/>
      <c r="D42" s="42"/>
      <c r="E42" s="45"/>
      <c r="F42" s="45"/>
      <c r="G42" s="42"/>
      <c r="H42" s="46"/>
    </row>
    <row r="43" spans="1:8" ht="15.75" customHeight="1" x14ac:dyDescent="0.2">
      <c r="B43" s="41"/>
      <c r="C43" s="48"/>
      <c r="D43" s="42"/>
      <c r="E43" s="45"/>
      <c r="F43" s="45"/>
      <c r="G43" s="42"/>
      <c r="H43" s="46"/>
    </row>
    <row r="44" spans="1:8" ht="15.75" customHeight="1" x14ac:dyDescent="0.2">
      <c r="B44" s="41"/>
      <c r="C44" s="48"/>
      <c r="D44" s="42"/>
      <c r="E44" s="45"/>
      <c r="F44" s="45"/>
      <c r="G44" s="42"/>
      <c r="H44" s="46"/>
    </row>
    <row r="45" spans="1:8" ht="15.75" customHeight="1" x14ac:dyDescent="0.2">
      <c r="B45" s="41"/>
      <c r="C45" s="48"/>
      <c r="D45" s="42"/>
      <c r="E45" s="45"/>
      <c r="F45" s="45"/>
      <c r="G45" s="42"/>
      <c r="H45" s="46"/>
    </row>
    <row r="46" spans="1:8" ht="15.75" customHeight="1" x14ac:dyDescent="0.2">
      <c r="B46" s="41"/>
      <c r="C46" s="48"/>
      <c r="D46" s="42"/>
      <c r="E46" s="45"/>
      <c r="F46" s="45"/>
      <c r="G46" s="42"/>
      <c r="H46" s="46"/>
    </row>
    <row r="47" spans="1:8" ht="15.75" customHeight="1" x14ac:dyDescent="0.2"/>
    <row r="48" spans="1: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B2:H2"/>
    <mergeCell ref="B4:H4"/>
    <mergeCell ref="B33:H33"/>
    <mergeCell ref="B34:H34"/>
  </mergeCells>
  <hyperlinks>
    <hyperlink ref="D7" r:id="rId1" xr:uid="{00000000-0004-0000-0300-000000000000}"/>
    <hyperlink ref="D8" r:id="rId2" xr:uid="{00000000-0004-0000-0300-000001000000}"/>
    <hyperlink ref="D9" r:id="rId3" xr:uid="{00000000-0004-0000-0300-000002000000}"/>
    <hyperlink ref="D10" r:id="rId4" xr:uid="{00000000-0004-0000-0300-000003000000}"/>
    <hyperlink ref="D11" r:id="rId5" xr:uid="{00000000-0004-0000-0300-000004000000}"/>
    <hyperlink ref="D12" r:id="rId6" xr:uid="{00000000-0004-0000-0300-000005000000}"/>
    <hyperlink ref="G12" r:id="rId7" xr:uid="{00000000-0004-0000-0300-000006000000}"/>
    <hyperlink ref="D13" r:id="rId8" xr:uid="{00000000-0004-0000-0300-000007000000}"/>
    <hyperlink ref="D14" r:id="rId9" xr:uid="{00000000-0004-0000-0300-000008000000}"/>
    <hyperlink ref="D15" r:id="rId10" xr:uid="{00000000-0004-0000-0300-000009000000}"/>
    <hyperlink ref="D16" r:id="rId11" xr:uid="{00000000-0004-0000-0300-00000A000000}"/>
    <hyperlink ref="D17" r:id="rId12" xr:uid="{00000000-0004-0000-0300-00000B000000}"/>
    <hyperlink ref="D18" r:id="rId13" xr:uid="{00000000-0004-0000-0300-00000C000000}"/>
    <hyperlink ref="G18" r:id="rId14" xr:uid="{00000000-0004-0000-0300-00000D000000}"/>
    <hyperlink ref="D19" r:id="rId15" xr:uid="{00000000-0004-0000-0300-00000E000000}"/>
    <hyperlink ref="D20" r:id="rId16" xr:uid="{00000000-0004-0000-0300-00000F000000}"/>
    <hyperlink ref="D21" r:id="rId17" xr:uid="{00000000-0004-0000-0300-000010000000}"/>
    <hyperlink ref="D22" r:id="rId18" xr:uid="{00000000-0004-0000-0300-000011000000}"/>
    <hyperlink ref="D23" r:id="rId19" xr:uid="{00000000-0004-0000-0300-000012000000}"/>
    <hyperlink ref="G23" r:id="rId20" xr:uid="{00000000-0004-0000-0300-000013000000}"/>
    <hyperlink ref="D24" r:id="rId21" xr:uid="{00000000-0004-0000-0300-000014000000}"/>
    <hyperlink ref="G24" r:id="rId22" xr:uid="{00000000-0004-0000-0300-000015000000}"/>
    <hyperlink ref="D25" r:id="rId23" xr:uid="{00000000-0004-0000-0300-000016000000}"/>
    <hyperlink ref="D36" r:id="rId24" xr:uid="{00000000-0004-0000-0300-000017000000}"/>
    <hyperlink ref="D37" r:id="rId25" xr:uid="{00000000-0004-0000-0300-000018000000}"/>
    <hyperlink ref="G37" r:id="rId26" xr:uid="{00000000-0004-0000-0300-000019000000}"/>
    <hyperlink ref="D38" r:id="rId27" xr:uid="{00000000-0004-0000-0300-00001A000000}"/>
    <hyperlink ref="G38" r:id="rId28" xr:uid="{00000000-0004-0000-0300-00001B000000}"/>
    <hyperlink ref="D39" r:id="rId29" xr:uid="{00000000-0004-0000-0300-00001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1000"/>
  <sheetViews>
    <sheetView showGridLines="0" workbookViewId="0"/>
  </sheetViews>
  <sheetFormatPr defaultColWidth="12.5703125" defaultRowHeight="15" customHeight="1" x14ac:dyDescent="0.2"/>
  <cols>
    <col min="1" max="1" width="4.7109375" customWidth="1"/>
    <col min="2" max="2" width="15" customWidth="1"/>
    <col min="3" max="3" width="48" customWidth="1"/>
    <col min="4" max="4" width="26.85546875" customWidth="1"/>
    <col min="5" max="5" width="12.140625" customWidth="1"/>
    <col min="6" max="6" width="30.42578125" customWidth="1"/>
  </cols>
  <sheetData>
    <row r="1" spans="1:25" ht="34.5" customHeight="1" x14ac:dyDescent="0.2">
      <c r="A1" s="1"/>
      <c r="B1" s="95" t="s">
        <v>116</v>
      </c>
      <c r="C1" s="96"/>
      <c r="D1" s="96"/>
      <c r="E1" s="96"/>
      <c r="F1" s="97"/>
    </row>
    <row r="2" spans="1:25" ht="8.25" customHeight="1" x14ac:dyDescent="0.2"/>
    <row r="3" spans="1:25" ht="24" customHeight="1" x14ac:dyDescent="0.25">
      <c r="A3" s="1"/>
      <c r="B3" s="102" t="s">
        <v>117</v>
      </c>
      <c r="C3" s="103"/>
      <c r="D3" s="103"/>
      <c r="E3" s="103"/>
      <c r="F3" s="104"/>
    </row>
    <row r="4" spans="1:25" ht="15.75" customHeight="1" x14ac:dyDescent="0.2">
      <c r="A4" s="1"/>
      <c r="B4" s="61" t="s">
        <v>118</v>
      </c>
      <c r="C4" s="62" t="s">
        <v>7</v>
      </c>
      <c r="D4" s="62" t="s">
        <v>42</v>
      </c>
      <c r="E4" s="62" t="s">
        <v>119</v>
      </c>
      <c r="F4" s="62" t="s">
        <v>120</v>
      </c>
    </row>
    <row r="5" spans="1:25" ht="15.75" customHeight="1" x14ac:dyDescent="0.2">
      <c r="A5" s="1"/>
      <c r="B5" s="63">
        <v>293000000000</v>
      </c>
      <c r="C5" s="42" t="s">
        <v>121</v>
      </c>
      <c r="D5" s="43" t="s">
        <v>122</v>
      </c>
      <c r="E5" s="45">
        <v>45691</v>
      </c>
      <c r="F5" s="42"/>
    </row>
    <row r="6" spans="1:25" ht="15.75" customHeight="1" x14ac:dyDescent="0.2">
      <c r="A6" s="1"/>
      <c r="B6" s="64">
        <v>3000000</v>
      </c>
      <c r="C6" s="42" t="s">
        <v>123</v>
      </c>
      <c r="D6" s="43" t="s">
        <v>124</v>
      </c>
      <c r="E6" s="45">
        <v>45695</v>
      </c>
      <c r="F6" s="42"/>
    </row>
    <row r="7" spans="1:25" ht="15.75" customHeight="1" x14ac:dyDescent="0.2">
      <c r="A7" s="1"/>
      <c r="B7" s="64">
        <f>B5/B6</f>
        <v>97666.666666666672</v>
      </c>
      <c r="C7" s="42" t="s">
        <v>125</v>
      </c>
      <c r="D7" s="42" t="s">
        <v>126</v>
      </c>
      <c r="E7" s="42" t="s">
        <v>127</v>
      </c>
      <c r="F7" s="42"/>
    </row>
    <row r="8" spans="1:25" ht="15.75" customHeight="1" x14ac:dyDescent="0.2">
      <c r="A8" s="1"/>
      <c r="B8" s="64">
        <v>60000</v>
      </c>
      <c r="C8" s="42" t="s">
        <v>128</v>
      </c>
      <c r="D8" s="43" t="s">
        <v>52</v>
      </c>
      <c r="E8" s="45">
        <v>45695</v>
      </c>
      <c r="F8" s="42"/>
    </row>
    <row r="9" spans="1:25" ht="15.75" customHeight="1" x14ac:dyDescent="0.2">
      <c r="A9" s="1"/>
      <c r="B9" s="65">
        <f>B8/B6</f>
        <v>0.02</v>
      </c>
      <c r="C9" s="42" t="s">
        <v>129</v>
      </c>
      <c r="D9" s="42" t="s">
        <v>126</v>
      </c>
      <c r="E9" s="42" t="s">
        <v>127</v>
      </c>
      <c r="F9" s="42" t="s">
        <v>130</v>
      </c>
    </row>
    <row r="10" spans="1:25" ht="15.75" customHeight="1" x14ac:dyDescent="0.2">
      <c r="A10" s="1"/>
    </row>
    <row r="11" spans="1:25" ht="15.75" customHeight="1" x14ac:dyDescent="0.2">
      <c r="A11" s="1"/>
      <c r="B11" s="66">
        <f>B5*B9</f>
        <v>5860000000</v>
      </c>
      <c r="C11" s="67" t="s">
        <v>131</v>
      </c>
      <c r="D11" s="67" t="s">
        <v>126</v>
      </c>
      <c r="E11" s="68"/>
      <c r="F11" s="67"/>
    </row>
    <row r="12" spans="1:25" ht="15.75" customHeight="1" x14ac:dyDescent="0.2">
      <c r="A12" s="1"/>
      <c r="B12" s="1"/>
    </row>
    <row r="13" spans="1:25" ht="15.75" customHeight="1" x14ac:dyDescent="0.2">
      <c r="A13" s="1"/>
      <c r="B13" s="1"/>
    </row>
    <row r="14" spans="1:25" ht="15.75" customHeight="1" x14ac:dyDescent="0.25">
      <c r="A14" s="1"/>
      <c r="B14" s="105" t="s">
        <v>132</v>
      </c>
      <c r="C14" s="103"/>
      <c r="D14" s="103"/>
      <c r="E14" s="103"/>
      <c r="F14" s="104"/>
      <c r="G14" s="37"/>
      <c r="H14" s="37"/>
      <c r="I14" s="69" t="s">
        <v>133</v>
      </c>
      <c r="J14" s="37"/>
      <c r="K14" s="37"/>
      <c r="L14" s="37"/>
      <c r="M14" s="37"/>
      <c r="N14" s="37"/>
      <c r="O14" s="70" t="s">
        <v>134</v>
      </c>
      <c r="P14" s="37"/>
      <c r="Q14" s="37"/>
      <c r="R14" s="37"/>
      <c r="S14" s="37"/>
      <c r="T14" s="37"/>
      <c r="U14" s="37"/>
      <c r="V14" s="37"/>
      <c r="W14" s="37"/>
      <c r="X14" s="37"/>
      <c r="Y14" s="37"/>
    </row>
    <row r="15" spans="1:25" ht="173.25" customHeight="1" x14ac:dyDescent="0.2">
      <c r="A15" s="1"/>
      <c r="B15" s="106" t="s">
        <v>135</v>
      </c>
      <c r="C15" s="103"/>
      <c r="D15" s="103"/>
      <c r="E15" s="103"/>
      <c r="F15" s="104"/>
      <c r="G15" s="37"/>
      <c r="H15" s="37"/>
      <c r="I15" s="37"/>
      <c r="J15" s="37"/>
      <c r="K15" s="37"/>
      <c r="L15" s="37"/>
      <c r="M15" s="37"/>
      <c r="N15" s="37"/>
      <c r="O15" s="37"/>
      <c r="P15" s="37"/>
      <c r="Q15" s="37"/>
      <c r="R15" s="37"/>
      <c r="S15" s="37"/>
      <c r="T15" s="37"/>
      <c r="U15" s="37"/>
      <c r="V15" s="37"/>
      <c r="W15" s="37"/>
      <c r="X15" s="37"/>
      <c r="Y15" s="37"/>
    </row>
    <row r="16" spans="1:25" ht="15.75" customHeight="1" x14ac:dyDescent="0.2">
      <c r="A16" s="1"/>
      <c r="B16" s="71" t="s">
        <v>118</v>
      </c>
      <c r="C16" s="72" t="s">
        <v>7</v>
      </c>
      <c r="D16" s="72" t="s">
        <v>42</v>
      </c>
      <c r="E16" s="72" t="s">
        <v>119</v>
      </c>
      <c r="F16" s="72" t="s">
        <v>120</v>
      </c>
      <c r="G16" s="37"/>
      <c r="H16" s="37"/>
      <c r="I16" s="37"/>
      <c r="J16" s="37"/>
      <c r="K16" s="37"/>
      <c r="L16" s="37"/>
      <c r="M16" s="37"/>
      <c r="N16" s="37"/>
      <c r="O16" s="37"/>
      <c r="P16" s="37"/>
      <c r="Q16" s="37"/>
      <c r="R16" s="37"/>
      <c r="S16" s="37"/>
      <c r="T16" s="37"/>
      <c r="U16" s="37"/>
      <c r="V16" s="37"/>
      <c r="W16" s="37"/>
      <c r="X16" s="37"/>
      <c r="Y16" s="37"/>
    </row>
    <row r="17" spans="1:25" ht="17.25" customHeight="1" x14ac:dyDescent="0.2">
      <c r="A17" s="1"/>
      <c r="B17" s="73">
        <v>44198584720</v>
      </c>
      <c r="C17" s="42" t="s">
        <v>136</v>
      </c>
      <c r="D17" s="74" t="s">
        <v>137</v>
      </c>
      <c r="E17" s="75">
        <v>45680</v>
      </c>
      <c r="F17" s="42"/>
      <c r="G17" s="37"/>
      <c r="H17" s="37"/>
      <c r="I17" s="37"/>
      <c r="J17" s="37"/>
      <c r="K17" s="37"/>
      <c r="L17" s="37"/>
      <c r="M17" s="37"/>
      <c r="N17" s="37"/>
      <c r="O17" s="37"/>
      <c r="P17" s="37"/>
      <c r="Q17" s="37"/>
      <c r="R17" s="37"/>
      <c r="S17" s="37"/>
      <c r="T17" s="37"/>
      <c r="U17" s="37"/>
      <c r="V17" s="37"/>
      <c r="W17" s="37"/>
      <c r="X17" s="37"/>
      <c r="Y17" s="37"/>
    </row>
    <row r="18" spans="1:25" ht="15.75" customHeight="1" x14ac:dyDescent="0.2">
      <c r="A18" s="1"/>
      <c r="B18" s="76">
        <v>0.8</v>
      </c>
      <c r="C18" s="42" t="s">
        <v>138</v>
      </c>
      <c r="D18" s="42" t="s">
        <v>139</v>
      </c>
      <c r="E18" s="75">
        <v>45699</v>
      </c>
      <c r="F18" s="42"/>
      <c r="G18" s="37"/>
      <c r="H18" s="37"/>
      <c r="I18" s="37"/>
      <c r="J18" s="37"/>
      <c r="K18" s="37"/>
      <c r="L18" s="37"/>
      <c r="M18" s="37"/>
      <c r="N18" s="37"/>
      <c r="O18" s="37"/>
      <c r="P18" s="37"/>
      <c r="Q18" s="37"/>
      <c r="R18" s="37"/>
      <c r="S18" s="37"/>
      <c r="T18" s="37"/>
      <c r="U18" s="37"/>
      <c r="V18" s="37"/>
      <c r="W18" s="37"/>
      <c r="X18" s="37"/>
      <c r="Y18" s="37"/>
    </row>
    <row r="19" spans="1:25" ht="15.75" customHeight="1" x14ac:dyDescent="0.2">
      <c r="A19" s="1"/>
      <c r="B19" s="73">
        <f>B17*(1-B18)</f>
        <v>8839716943.9999981</v>
      </c>
      <c r="C19" s="42" t="s">
        <v>140</v>
      </c>
      <c r="D19" s="42" t="s">
        <v>126</v>
      </c>
      <c r="E19" s="77" t="s">
        <v>127</v>
      </c>
      <c r="F19" s="42"/>
      <c r="G19" s="37"/>
      <c r="H19" s="37"/>
      <c r="I19" s="37"/>
      <c r="J19" s="37"/>
      <c r="K19" s="37"/>
      <c r="L19" s="37"/>
      <c r="M19" s="37"/>
      <c r="N19" s="37"/>
      <c r="O19" s="37"/>
      <c r="P19" s="37"/>
      <c r="Q19" s="37"/>
      <c r="R19" s="37"/>
      <c r="S19" s="37"/>
      <c r="T19" s="37"/>
      <c r="U19" s="37"/>
      <c r="V19" s="37"/>
      <c r="W19" s="37"/>
      <c r="X19" s="37"/>
      <c r="Y19" s="37"/>
    </row>
    <row r="20" spans="1:25" ht="15.75" customHeight="1" x14ac:dyDescent="0.2">
      <c r="A20" s="1"/>
      <c r="B20" s="37"/>
      <c r="C20" s="37"/>
      <c r="D20" s="37"/>
      <c r="E20" s="37"/>
      <c r="F20" s="37"/>
      <c r="G20" s="37"/>
      <c r="H20" s="37"/>
      <c r="I20" s="37"/>
      <c r="J20" s="37"/>
      <c r="K20" s="37"/>
      <c r="L20" s="37"/>
      <c r="M20" s="37"/>
      <c r="N20" s="37"/>
      <c r="O20" s="37"/>
      <c r="P20" s="37"/>
      <c r="Q20" s="37"/>
      <c r="R20" s="37"/>
      <c r="S20" s="37"/>
      <c r="T20" s="37"/>
      <c r="U20" s="37"/>
      <c r="V20" s="37"/>
      <c r="W20" s="37"/>
      <c r="X20" s="37"/>
      <c r="Y20" s="37"/>
    </row>
    <row r="21" spans="1:25" ht="15.75" customHeight="1" x14ac:dyDescent="0.2">
      <c r="A21" s="1"/>
      <c r="B21" s="78">
        <f>B17-B19</f>
        <v>35358867776</v>
      </c>
      <c r="C21" s="67" t="s">
        <v>132</v>
      </c>
      <c r="D21" s="67" t="s">
        <v>126</v>
      </c>
      <c r="E21" s="79" t="s">
        <v>127</v>
      </c>
      <c r="F21" s="79"/>
      <c r="G21" s="37"/>
      <c r="H21" s="37"/>
      <c r="I21" s="37"/>
      <c r="J21" s="37"/>
      <c r="K21" s="37"/>
      <c r="L21" s="37"/>
      <c r="M21" s="37"/>
      <c r="N21" s="37"/>
      <c r="O21" s="37"/>
      <c r="P21" s="37"/>
      <c r="Q21" s="37"/>
      <c r="R21" s="37"/>
      <c r="S21" s="37"/>
      <c r="T21" s="37"/>
      <c r="U21" s="37"/>
      <c r="V21" s="37"/>
      <c r="W21" s="37"/>
      <c r="X21" s="37"/>
      <c r="Y21" s="37"/>
    </row>
    <row r="22" spans="1:25" ht="15.75" customHeight="1" x14ac:dyDescent="0.2"/>
    <row r="23" spans="1:25" ht="15.75" customHeight="1" x14ac:dyDescent="0.2">
      <c r="A23" s="1"/>
      <c r="B23" s="79" t="s">
        <v>141</v>
      </c>
    </row>
    <row r="24" spans="1:25" ht="59.25" customHeight="1" x14ac:dyDescent="0.2">
      <c r="A24" s="1"/>
      <c r="B24" s="107" t="s">
        <v>142</v>
      </c>
      <c r="C24" s="103"/>
      <c r="D24" s="103"/>
      <c r="E24" s="103"/>
      <c r="F24" s="104"/>
    </row>
    <row r="25" spans="1:25" ht="15.75" customHeight="1" x14ac:dyDescent="0.2"/>
    <row r="26" spans="1:25" ht="15.75" customHeight="1" x14ac:dyDescent="0.2"/>
    <row r="27" spans="1:25" ht="15.75" customHeight="1" x14ac:dyDescent="0.2"/>
    <row r="28" spans="1:25" ht="15.75" customHeight="1" x14ac:dyDescent="0.2"/>
    <row r="29" spans="1:25" ht="15.75" customHeight="1" x14ac:dyDescent="0.2"/>
    <row r="30" spans="1:25" ht="15.75" customHeight="1" x14ac:dyDescent="0.2"/>
    <row r="31" spans="1:25" ht="15.75" customHeight="1" x14ac:dyDescent="0.2"/>
    <row r="32" spans="1:2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B1:F1"/>
    <mergeCell ref="B3:F3"/>
    <mergeCell ref="B14:F14"/>
    <mergeCell ref="B15:F15"/>
    <mergeCell ref="B24:F24"/>
  </mergeCells>
  <hyperlinks>
    <hyperlink ref="D5" r:id="rId1" xr:uid="{00000000-0004-0000-0400-000000000000}"/>
    <hyperlink ref="D6" r:id="rId2" xr:uid="{00000000-0004-0000-0400-000001000000}"/>
    <hyperlink ref="D8" r:id="rId3" xr:uid="{00000000-0004-0000-0400-000002000000}"/>
    <hyperlink ref="I14" r:id="rId4" xr:uid="{00000000-0004-0000-0400-000003000000}"/>
    <hyperlink ref="O14" r:id="rId5" xr:uid="{00000000-0004-0000-0400-000004000000}"/>
    <hyperlink ref="B15" r:id="rId6" xr:uid="{00000000-0004-0000-0400-000005000000}"/>
    <hyperlink ref="D17" r:id="rId7" xr:uid="{00000000-0004-0000-0400-000006000000}"/>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DOGE Savings Visual</vt:lpstr>
      <vt:lpstr>Line Item Detail</vt:lpstr>
      <vt:lpstr>Estimates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Theo Harwood</cp:lastModifiedBy>
  <dcterms:modified xsi:type="dcterms:W3CDTF">2025-03-20T01:00:50Z</dcterms:modified>
</cp:coreProperties>
</file>